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Oppskriftstabell" sheetId="2" r:id="rId5"/>
    <sheet name="Karamellpudding" sheetId="3" r:id="rId6"/>
    <sheet name="Prinsessepudding" sheetId="4" r:id="rId7"/>
    <sheet name="Jordbærfromasj" sheetId="5" r:id="rId8"/>
    <sheet name="Sjokolademousse" sheetId="6" r:id="rId9"/>
    <sheet name="Panna Cotta" sheetId="7" r:id="rId10"/>
    <sheet name="Mangokrem" sheetId="8" r:id="rId11"/>
    <sheet name="Sjokoladepudding" sheetId="9" r:id="rId12"/>
    <sheet name="Vaniljesaus" sheetId="10" r:id="rId13"/>
  </sheets>
</workbook>
</file>

<file path=xl/sharedStrings.xml><?xml version="1.0" encoding="utf-8"?>
<sst xmlns="http://schemas.openxmlformats.org/spreadsheetml/2006/main" uniqueCount="107">
  <si>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</si>
  <si>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</si>
  <si>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</si>
  <si>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</si>
  <si>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Oppskriftstabell</t>
  </si>
  <si>
    <t>Tabell 1</t>
  </si>
  <si>
    <t>KARAMELLPUDDING</t>
  </si>
  <si>
    <t>OPPSKRIFTS TABELL</t>
  </si>
  <si>
    <t>Antall porsj:</t>
  </si>
  <si>
    <t>Qimiq Classic Vanilje</t>
  </si>
  <si>
    <t>KG.</t>
  </si>
  <si>
    <t>Melk</t>
  </si>
  <si>
    <t>LITER</t>
  </si>
  <si>
    <t>Sukker</t>
  </si>
  <si>
    <t>PPRINSESSEPUDDING</t>
  </si>
  <si>
    <t>Qimiq Classic</t>
  </si>
  <si>
    <t>Eplejuice</t>
  </si>
  <si>
    <t>Ekte vaniljesukker</t>
  </si>
  <si>
    <t>Semulegryn</t>
  </si>
  <si>
    <t>JORDBÆRFROMASJ</t>
  </si>
  <si>
    <t>Qimiq Whip</t>
  </si>
  <si>
    <t>Kremfløte</t>
  </si>
  <si>
    <t>Jordbærsylte</t>
  </si>
  <si>
    <t>Sitronsaft</t>
  </si>
  <si>
    <t>Gelantinplater</t>
  </si>
  <si>
    <t>SJOKOLADEMOUSSE</t>
  </si>
  <si>
    <t>Mørk sjokolade</t>
  </si>
  <si>
    <t>PANNA COTTA</t>
  </si>
  <si>
    <t>MANGOKREM</t>
  </si>
  <si>
    <t>Mango (frossen)</t>
  </si>
  <si>
    <t>VANILJESAUS</t>
  </si>
  <si>
    <t xml:space="preserve">QimiQ Classic </t>
  </si>
  <si>
    <t>QimQ Sauce Base</t>
  </si>
  <si>
    <t>Vaniljesukker</t>
  </si>
  <si>
    <t>SJOKOLADEPUDDING</t>
  </si>
  <si>
    <t>KG</t>
  </si>
  <si>
    <t>Sjokolade</t>
  </si>
  <si>
    <t>Gelantin</t>
  </si>
  <si>
    <t>Karamellpudding</t>
  </si>
  <si>
    <t xml:space="preserve">Karamellpudding (Qimiq) </t>
  </si>
  <si>
    <t xml:space="preserve">Karamellpudding (Tradisjonell) </t>
  </si>
  <si>
    <t>Råvare</t>
  </si>
  <si>
    <t>Mengde i gram</t>
  </si>
  <si>
    <t>kg. Pris</t>
  </si>
  <si>
    <t>Total</t>
  </si>
  <si>
    <t>Egg</t>
  </si>
  <si>
    <t xml:space="preserve">Kremfløte </t>
  </si>
  <si>
    <t>Helmelk</t>
  </si>
  <si>
    <t>Total mengde pr. porsj.</t>
  </si>
  <si>
    <t>Total mengde</t>
  </si>
  <si>
    <t>Total råvare kostnad</t>
  </si>
  <si>
    <t>Total råvarekost pr. porsj</t>
  </si>
  <si>
    <t xml:space="preserve">% råvarekost </t>
  </si>
  <si>
    <t>Tilbredningstid</t>
  </si>
  <si>
    <t>Minutter</t>
  </si>
  <si>
    <t>Sekunder</t>
  </si>
  <si>
    <t>Arbeidstid</t>
  </si>
  <si>
    <t>Kokkelønn Pr. mnd. (161 timer)</t>
  </si>
  <si>
    <t>Inkl. Sosiale kostnader (*1,4)</t>
  </si>
  <si>
    <t>Pr. time</t>
  </si>
  <si>
    <t>Pr. min.</t>
  </si>
  <si>
    <t>Pr. sek</t>
  </si>
  <si>
    <t>Arb.kost</t>
  </si>
  <si>
    <t>Total arbeidskost</t>
  </si>
  <si>
    <t>Råvarekostnad pr. porsj.</t>
  </si>
  <si>
    <t>Arbeidskost pr. porsj.</t>
  </si>
  <si>
    <t>Totalkostnad pr. posj.</t>
  </si>
  <si>
    <t xml:space="preserve">% Total kostnads økning </t>
  </si>
  <si>
    <t>Prinsessepudding</t>
  </si>
  <si>
    <t xml:space="preserve">Prinsesspudding med eple (Qimiq) </t>
  </si>
  <si>
    <t xml:space="preserve">Prinsessepudding uten eple (Tradisjonell) </t>
  </si>
  <si>
    <t>Husholningssaft</t>
  </si>
  <si>
    <t>Potetmel</t>
  </si>
  <si>
    <t>Total porsjonsmengde</t>
  </si>
  <si>
    <t>Total porsjopnsmengde</t>
  </si>
  <si>
    <t>Total råvarekost</t>
  </si>
  <si>
    <t>% Råvarepris</t>
  </si>
  <si>
    <t xml:space="preserve">% Total kostnads reduksjon </t>
  </si>
  <si>
    <t>Jordbærfromasj</t>
  </si>
  <si>
    <t xml:space="preserve">Jordbærfromasj (Qimiq) </t>
  </si>
  <si>
    <t xml:space="preserve">Jordbærfromasj (Tradisjonell) </t>
  </si>
  <si>
    <t>KG. Pris</t>
  </si>
  <si>
    <t>Total porsjonsvekt</t>
  </si>
  <si>
    <t>Total posjonsvekt</t>
  </si>
  <si>
    <t>% Råvarepris reduksjon</t>
  </si>
  <si>
    <t>Sjokolademousse</t>
  </si>
  <si>
    <t xml:space="preserve">Mørk sjokolade mousse (Qimiq) </t>
  </si>
  <si>
    <t xml:space="preserve">Mørk sjokolade mousse (Tradisjonell) </t>
  </si>
  <si>
    <t>kg.pris</t>
  </si>
  <si>
    <t xml:space="preserve">Mørk sjokolade </t>
  </si>
  <si>
    <t>Total posjonsmengde</t>
  </si>
  <si>
    <t>Total prosjonmengde</t>
  </si>
  <si>
    <t>Panna Cotta</t>
  </si>
  <si>
    <t xml:space="preserve">Panna Cotta (Qimiq) </t>
  </si>
  <si>
    <t xml:space="preserve">Panna Cotta (tradisjonell) </t>
  </si>
  <si>
    <t>Gelantin plater</t>
  </si>
  <si>
    <t>Mangokrem</t>
  </si>
  <si>
    <t xml:space="preserve">Mango Krem (Tradisjonell) </t>
  </si>
  <si>
    <t>Melis</t>
  </si>
  <si>
    <t>Sjokoladepudding</t>
  </si>
  <si>
    <t>SJOKOLADEPUDDING (QIMIQ)</t>
  </si>
  <si>
    <t xml:space="preserve">SJOKOLADEPUDDING (tradisjonell) </t>
  </si>
  <si>
    <t>%  Økt Råvarepris</t>
  </si>
  <si>
    <t>Vaniljesaus</t>
  </si>
  <si>
    <t>Eggplomme</t>
  </si>
  <si>
    <t>Maisstivelse</t>
  </si>
  <si>
    <t>% Økt Råvarepris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</si>
</sst>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&quot; kr &quot;* #,##0.00&quot; &quot;;&quot;-kr &quot;* #,##0.00&quot; &quot;;&quot; kr &quot;* &quot;-&quot;??&quot; &quot;"/>
  </numFmts>
  <fonts count="8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20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</fills>
  <borders count="9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medium">
        <color indexed="8"/>
      </bottom>
      <diagonal/>
    </border>
    <border>
      <left/>
      <right/>
      <top style="thin">
        <color indexed="13"/>
      </top>
      <bottom style="medium">
        <color indexed="8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2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21"/>
      </right>
      <top style="medium">
        <color indexed="8"/>
      </top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 style="medium">
        <color indexed="8"/>
      </left>
      <right/>
      <top/>
      <bottom/>
      <diagonal/>
    </border>
    <border>
      <left style="thin">
        <color indexed="13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21"/>
      </top>
      <bottom/>
      <diagonal/>
    </border>
    <border>
      <left style="thin">
        <color indexed="13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/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21"/>
      </right>
      <top style="medium">
        <color indexed="8"/>
      </top>
      <bottom/>
      <diagonal/>
    </border>
    <border>
      <left style="medium">
        <color indexed="8"/>
      </left>
      <right style="thick">
        <color indexed="21"/>
      </right>
      <top/>
      <bottom/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21"/>
      </right>
      <top style="medium">
        <color indexed="8"/>
      </top>
      <bottom style="thin">
        <color indexed="13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n">
        <color indexed="13"/>
      </bottom>
      <diagonal/>
    </border>
    <border>
      <left style="thick">
        <color indexed="21"/>
      </left>
      <right/>
      <top style="medium">
        <color indexed="8"/>
      </top>
      <bottom style="thin">
        <color indexed="13"/>
      </bottom>
      <diagonal/>
    </border>
    <border>
      <left/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21"/>
      </right>
      <top style="thin">
        <color indexed="13"/>
      </top>
      <bottom style="thin">
        <color indexed="13"/>
      </bottom>
      <diagonal/>
    </border>
    <border>
      <left style="thick">
        <color indexed="21"/>
      </left>
      <right style="thick">
        <color indexed="21"/>
      </right>
      <top style="thin">
        <color indexed="13"/>
      </top>
      <bottom style="thick">
        <color indexed="21"/>
      </bottom>
      <diagonal/>
    </border>
    <border>
      <left style="thick">
        <color indexed="21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13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21"/>
      </right>
      <top style="medium">
        <color indexed="8"/>
      </top>
      <bottom style="medium">
        <color indexed="8"/>
      </bottom>
      <diagonal/>
    </border>
    <border>
      <left style="thick">
        <color indexed="21"/>
      </left>
      <right style="thick">
        <color indexed="21"/>
      </right>
      <top style="thin">
        <color indexed="13"/>
      </top>
      <bottom style="thin">
        <color indexed="13"/>
      </bottom>
      <diagonal/>
    </border>
    <border>
      <left style="thick">
        <color indexed="21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13"/>
      </top>
      <bottom/>
      <diagonal/>
    </border>
    <border>
      <left style="thick">
        <color indexed="21"/>
      </left>
      <right/>
      <top style="medium">
        <color indexed="8"/>
      </top>
      <bottom/>
      <diagonal/>
    </border>
    <border>
      <left style="thick">
        <color indexed="21"/>
      </left>
      <right/>
      <top/>
      <bottom/>
      <diagonal/>
    </border>
    <border>
      <left/>
      <right/>
      <top style="thick">
        <color indexed="21"/>
      </top>
      <bottom/>
      <diagonal/>
    </border>
    <border>
      <left style="thick">
        <color indexed="21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ck">
        <color indexed="21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3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center" vertical="bottom"/>
    </xf>
    <xf numFmtId="0" fontId="6" fillId="4" borderId="2" applyNumberFormat="0" applyFont="1" applyFill="1" applyBorder="1" applyAlignment="1" applyProtection="0">
      <alignment horizontal="center" vertical="bottom"/>
    </xf>
    <xf numFmtId="0" fontId="6" fillId="4" borderId="3" applyNumberFormat="0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6" fillId="5" borderId="5" applyNumberFormat="1" applyFont="1" applyFill="1" applyBorder="1" applyAlignment="1" applyProtection="0">
      <alignment horizontal="center" vertical="bottom"/>
    </xf>
    <xf numFmtId="0" fontId="6" fillId="5" borderId="6" applyNumberFormat="0" applyFont="1" applyFill="1" applyBorder="1" applyAlignment="1" applyProtection="0">
      <alignment horizontal="center" vertical="bottom"/>
    </xf>
    <xf numFmtId="59" fontId="6" fillId="5" borderId="7" applyNumberFormat="1" applyFont="1" applyFill="1" applyBorder="1" applyAlignment="1" applyProtection="0">
      <alignment horizontal="center" vertical="bottom" wrapText="1"/>
    </xf>
    <xf numFmtId="0" fontId="6" fillId="5" borderId="8" applyNumberFormat="1" applyFont="1" applyFill="1" applyBorder="1" applyAlignment="1" applyProtection="0">
      <alignment horizontal="center" vertical="bottom"/>
    </xf>
    <xf numFmtId="0" fontId="6" fillId="5" borderId="9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49" fontId="6" borderId="11" applyNumberFormat="1" applyFont="1" applyFill="0" applyBorder="1" applyAlignment="1" applyProtection="0">
      <alignment vertical="bottom"/>
    </xf>
    <xf numFmtId="49" fontId="6" fillId="4" borderId="11" applyNumberFormat="1" applyFont="1" applyFill="1" applyBorder="1" applyAlignment="1" applyProtection="0">
      <alignment horizontal="center" vertical="bottom"/>
    </xf>
    <xf numFmtId="2" fontId="6" fillId="6" borderId="12" applyNumberFormat="1" applyFont="1" applyFill="1" applyBorder="1" applyAlignment="1" applyProtection="0">
      <alignment horizontal="center" vertical="center"/>
    </xf>
    <xf numFmtId="59" fontId="6" fillId="7" borderId="13" applyNumberFormat="1" applyFont="1" applyFill="1" applyBorder="1" applyAlignment="1" applyProtection="0">
      <alignment horizontal="center" vertical="bottom"/>
    </xf>
    <xf numFmtId="59" fontId="6" borderId="13" applyNumberFormat="1" applyFont="1" applyFill="0" applyBorder="1" applyAlignment="1" applyProtection="0">
      <alignment horizontal="center" vertical="bottom"/>
    </xf>
    <xf numFmtId="59" fontId="6" borderId="14" applyNumberFormat="1" applyFont="1" applyFill="0" applyBorder="1" applyAlignment="1" applyProtection="0">
      <alignment horizontal="center" vertical="bottom"/>
    </xf>
    <xf numFmtId="49" fontId="6" borderId="15" applyNumberFormat="1" applyFont="1" applyFill="0" applyBorder="1" applyAlignment="1" applyProtection="0">
      <alignment vertical="bottom"/>
    </xf>
    <xf numFmtId="49" fontId="6" fillId="4" borderId="15" applyNumberFormat="1" applyFont="1" applyFill="1" applyBorder="1" applyAlignment="1" applyProtection="0">
      <alignment horizontal="center" vertical="bottom"/>
    </xf>
    <xf numFmtId="49" fontId="6" borderId="16" applyNumberFormat="1" applyFont="1" applyFill="0" applyBorder="1" applyAlignment="1" applyProtection="0">
      <alignment vertical="bottom"/>
    </xf>
    <xf numFmtId="49" fontId="6" fillId="4" borderId="16" applyNumberFormat="1" applyFont="1" applyFill="1" applyBorder="1" applyAlignment="1" applyProtection="0">
      <alignment horizontal="center" vertical="bottom"/>
    </xf>
    <xf numFmtId="2" fontId="6" fillId="6" borderId="17" applyNumberFormat="1" applyFont="1" applyFill="1" applyBorder="1" applyAlignment="1" applyProtection="0">
      <alignment horizontal="center" vertical="center"/>
    </xf>
    <xf numFmtId="59" fontId="6" fillId="7" borderId="18" applyNumberFormat="1" applyFont="1" applyFill="1" applyBorder="1" applyAlignment="1" applyProtection="0">
      <alignment horizontal="center" vertical="bottom"/>
    </xf>
    <xf numFmtId="59" fontId="6" borderId="18" applyNumberFormat="1" applyFont="1" applyFill="0" applyBorder="1" applyAlignment="1" applyProtection="0">
      <alignment horizontal="center" vertical="bottom"/>
    </xf>
    <xf numFmtId="59" fontId="6" borderId="19" applyNumberFormat="1" applyFont="1" applyFill="0" applyBorder="1" applyAlignment="1" applyProtection="0">
      <alignment horizontal="center"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6" fillId="5" borderId="1" applyNumberFormat="1" applyFont="1" applyFill="1" applyBorder="1" applyAlignment="1" applyProtection="0">
      <alignment horizontal="center" vertical="bottom" wrapText="1"/>
    </xf>
    <xf numFmtId="0" fontId="6" fillId="5" borderId="3" applyNumberFormat="1" applyFont="1" applyFill="1" applyBorder="1" applyAlignment="1" applyProtection="0">
      <alignment horizontal="center" vertical="bottom"/>
    </xf>
    <xf numFmtId="0" fontId="6" fillId="5" borderId="2" applyNumberFormat="1" applyFont="1" applyFill="1" applyBorder="1" applyAlignment="1" applyProtection="0">
      <alignment horizontal="center" vertical="bottom"/>
    </xf>
    <xf numFmtId="2" fontId="6" borderId="7" applyNumberFormat="1" applyFont="1" applyFill="0" applyBorder="1" applyAlignment="1" applyProtection="0">
      <alignment horizontal="center" vertical="bottom"/>
    </xf>
    <xf numFmtId="59" fontId="6" fillId="7" borderId="8" applyNumberFormat="1" applyFont="1" applyFill="1" applyBorder="1" applyAlignment="1" applyProtection="0">
      <alignment horizontal="center" vertical="bottom"/>
    </xf>
    <xf numFmtId="59" fontId="6" borderId="8" applyNumberFormat="1" applyFont="1" applyFill="0" applyBorder="1" applyAlignment="1" applyProtection="0">
      <alignment horizontal="center" vertical="bottom"/>
    </xf>
    <xf numFmtId="59" fontId="6" borderId="9" applyNumberFormat="1" applyFont="1" applyFill="0" applyBorder="1" applyAlignment="1" applyProtection="0">
      <alignment horizontal="center" vertical="bottom"/>
    </xf>
    <xf numFmtId="2" fontId="6" borderId="12" applyNumberFormat="1" applyFont="1" applyFill="0" applyBorder="1" applyAlignment="1" applyProtection="0">
      <alignment horizontal="center" vertical="bottom"/>
    </xf>
    <xf numFmtId="2" fontId="6" borderId="17" applyNumberFormat="1" applyFont="1" applyFill="0" applyBorder="1" applyAlignment="1" applyProtection="0">
      <alignment horizontal="center" vertical="bottom"/>
    </xf>
    <xf numFmtId="49" fontId="6" fillId="4" borderId="7" applyNumberFormat="1" applyFont="1" applyFill="1" applyBorder="1" applyAlignment="1" applyProtection="0">
      <alignment horizontal="center" vertical="bottom"/>
    </xf>
    <xf numFmtId="2" fontId="6" borderId="8" applyNumberFormat="1" applyFont="1" applyFill="0" applyBorder="1" applyAlignment="1" applyProtection="0">
      <alignment horizontal="center" vertical="bottom"/>
    </xf>
    <xf numFmtId="49" fontId="6" fillId="4" borderId="12" applyNumberFormat="1" applyFont="1" applyFill="1" applyBorder="1" applyAlignment="1" applyProtection="0">
      <alignment horizontal="center" vertical="bottom"/>
    </xf>
    <xf numFmtId="2" fontId="6" borderId="13" applyNumberFormat="1" applyFont="1" applyFill="0" applyBorder="1" applyAlignment="1" applyProtection="0">
      <alignment horizontal="center" vertical="bottom"/>
    </xf>
    <xf numFmtId="49" fontId="6" fillId="4" borderId="17" applyNumberFormat="1" applyFont="1" applyFill="1" applyBorder="1" applyAlignment="1" applyProtection="0">
      <alignment horizontal="center" vertical="bottom"/>
    </xf>
    <xf numFmtId="2" fontId="6" borderId="18" applyNumberFormat="1" applyFont="1" applyFill="0" applyBorder="1" applyAlignment="1" applyProtection="0">
      <alignment horizontal="center" vertical="bottom"/>
    </xf>
    <xf numFmtId="49" fontId="6" fillId="6" borderId="11" applyNumberFormat="1" applyFont="1" applyFill="1" applyBorder="1" applyAlignment="1" applyProtection="0">
      <alignment vertical="center"/>
    </xf>
    <xf numFmtId="49" fontId="6" fillId="4" borderId="11" applyNumberFormat="1" applyFont="1" applyFill="1" applyBorder="1" applyAlignment="1" applyProtection="0">
      <alignment horizontal="center" vertical="center"/>
    </xf>
    <xf numFmtId="2" fontId="6" fillId="6" borderId="7" applyNumberFormat="1" applyFont="1" applyFill="1" applyBorder="1" applyAlignment="1" applyProtection="0">
      <alignment horizontal="center" vertical="center"/>
    </xf>
    <xf numFmtId="49" fontId="6" fillId="6" borderId="15" applyNumberFormat="1" applyFont="1" applyFill="1" applyBorder="1" applyAlignment="1" applyProtection="0">
      <alignment vertical="center"/>
    </xf>
    <xf numFmtId="49" fontId="6" fillId="4" borderId="15" applyNumberFormat="1" applyFont="1" applyFill="1" applyBorder="1" applyAlignment="1" applyProtection="0">
      <alignment horizontal="center" vertical="center"/>
    </xf>
    <xf numFmtId="49" fontId="6" fillId="6" borderId="16" applyNumberFormat="1" applyFont="1" applyFill="1" applyBorder="1" applyAlignment="1" applyProtection="0">
      <alignment vertical="center"/>
    </xf>
    <xf numFmtId="49" fontId="6" fillId="4" borderId="16" applyNumberFormat="1" applyFont="1" applyFill="1" applyBorder="1" applyAlignment="1" applyProtection="0">
      <alignment horizontal="center" vertical="center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49" fontId="6" fillId="8" borderId="5" applyNumberFormat="1" applyFont="1" applyFill="1" applyBorder="1" applyAlignment="1" applyProtection="0">
      <alignment horizontal="center" vertical="bottom"/>
    </xf>
    <xf numFmtId="0" fontId="6" fillId="8" borderId="21" applyNumberFormat="0" applyFont="1" applyFill="1" applyBorder="1" applyAlignment="1" applyProtection="0">
      <alignment horizontal="center" vertical="bottom"/>
    </xf>
    <xf numFmtId="0" fontId="6" fillId="8" borderId="6" applyNumberFormat="0" applyFont="1" applyFill="1" applyBorder="1" applyAlignment="1" applyProtection="0">
      <alignment horizontal="center" vertical="bottom"/>
    </xf>
    <xf numFmtId="0" fontId="6" fillId="9" borderId="33" applyNumberFormat="0" applyFont="1" applyFill="1" applyBorder="1" applyAlignment="1" applyProtection="0">
      <alignment horizontal="center" vertical="bottom"/>
    </xf>
    <xf numFmtId="49" fontId="6" fillId="10" borderId="5" applyNumberFormat="1" applyFont="1" applyFill="1" applyBorder="1" applyAlignment="1" applyProtection="0">
      <alignment horizontal="center" vertical="bottom"/>
    </xf>
    <xf numFmtId="0" fontId="6" fillId="10" borderId="21" applyNumberFormat="0" applyFont="1" applyFill="1" applyBorder="1" applyAlignment="1" applyProtection="0">
      <alignment horizontal="center" vertical="bottom"/>
    </xf>
    <xf numFmtId="0" fontId="6" fillId="10" borderId="6" applyNumberFormat="0" applyFont="1" applyFill="1" applyBorder="1" applyAlignment="1" applyProtection="0">
      <alignment horizontal="center" vertical="bottom"/>
    </xf>
    <xf numFmtId="49" fontId="7" borderId="1" applyNumberFormat="1" applyFont="1" applyFill="0" applyBorder="1" applyAlignment="1" applyProtection="0">
      <alignment horizontal="center" vertical="bottom"/>
    </xf>
    <xf numFmtId="49" fontId="7" borderId="3" applyNumberFormat="1" applyFont="1" applyFill="0" applyBorder="1" applyAlignment="1" applyProtection="0">
      <alignment horizontal="center" vertical="bottom"/>
    </xf>
    <xf numFmtId="0" fontId="7" borderId="3" applyNumberFormat="0" applyFont="1" applyFill="0" applyBorder="1" applyAlignment="1" applyProtection="0">
      <alignment horizontal="center" vertical="bottom"/>
    </xf>
    <xf numFmtId="49" fontId="7" borderId="2" applyNumberFormat="1" applyFont="1" applyFill="0" applyBorder="1" applyAlignment="1" applyProtection="0">
      <alignment horizontal="center" vertical="bottom"/>
    </xf>
    <xf numFmtId="0" fontId="7" fillId="9" borderId="34" applyNumberFormat="0" applyFont="1" applyFill="1" applyBorder="1" applyAlignment="1" applyProtection="0">
      <alignment horizontal="center" vertical="bottom"/>
    </xf>
    <xf numFmtId="49" fontId="7" borderId="11" applyNumberFormat="1" applyFont="1" applyFill="0" applyBorder="1" applyAlignment="1" applyProtection="0">
      <alignment horizontal="center" vertical="bottom"/>
    </xf>
    <xf numFmtId="0" fontId="7" borderId="10" applyNumberFormat="0" applyFont="1" applyFill="0" applyBorder="1" applyAlignment="1" applyProtection="0">
      <alignment horizontal="center" vertical="bottom"/>
    </xf>
    <xf numFmtId="49" fontId="6" borderId="7" applyNumberFormat="1" applyFont="1" applyFill="0" applyBorder="1" applyAlignment="1" applyProtection="0">
      <alignment vertical="bottom"/>
    </xf>
    <xf numFmtId="0" fontId="6" borderId="8" applyNumberFormat="1" applyFont="1" applyFill="0" applyBorder="1" applyAlignment="1" applyProtection="0">
      <alignment horizontal="center" vertical="bottom"/>
    </xf>
    <xf numFmtId="0" fontId="6" borderId="8" applyNumberFormat="0" applyFont="1" applyFill="0" applyBorder="1" applyAlignment="1" applyProtection="0">
      <alignment horizontal="center" vertical="bottom"/>
    </xf>
    <xf numFmtId="60" fontId="6" borderId="8" applyNumberFormat="1" applyFont="1" applyFill="0" applyBorder="1" applyAlignment="1" applyProtection="0">
      <alignment vertical="bottom"/>
    </xf>
    <xf numFmtId="60" fontId="6" borderId="2" applyNumberFormat="1" applyFont="1" applyFill="0" applyBorder="1" applyAlignment="1" applyProtection="0">
      <alignment vertical="bottom"/>
    </xf>
    <xf numFmtId="60" fontId="0" fillId="9" borderId="34" applyNumberFormat="1" applyFont="1" applyFill="1" applyBorder="1" applyAlignment="1" applyProtection="0">
      <alignment vertical="bottom"/>
    </xf>
    <xf numFmtId="49" fontId="6" borderId="12" applyNumberFormat="1" applyFont="1" applyFill="0" applyBorder="1" applyAlignment="1" applyProtection="0">
      <alignment vertical="bottom"/>
    </xf>
    <xf numFmtId="0" fontId="6" borderId="13" applyNumberFormat="1" applyFont="1" applyFill="0" applyBorder="1" applyAlignment="1" applyProtection="0">
      <alignment horizontal="center" vertical="bottom"/>
    </xf>
    <xf numFmtId="60" fontId="6" borderId="13" applyNumberFormat="1" applyFont="1" applyFill="0" applyBorder="1" applyAlignment="1" applyProtection="0">
      <alignment horizontal="center" vertical="bottom"/>
    </xf>
    <xf numFmtId="60" fontId="6" borderId="13" applyNumberFormat="1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6" borderId="13" applyNumberFormat="0" applyFont="1" applyFill="0" applyBorder="1" applyAlignment="1" applyProtection="0">
      <alignment horizontal="center" vertical="bottom"/>
    </xf>
    <xf numFmtId="49" fontId="6" borderId="17" applyNumberFormat="1" applyFont="1" applyFill="0" applyBorder="1" applyAlignment="1" applyProtection="0">
      <alignment vertical="bottom"/>
    </xf>
    <xf numFmtId="0" fontId="6" borderId="18" applyNumberFormat="1" applyFont="1" applyFill="0" applyBorder="1" applyAlignment="1" applyProtection="0">
      <alignment horizontal="center" vertical="bottom"/>
    </xf>
    <xf numFmtId="0" fontId="6" borderId="18" applyNumberFormat="0" applyFont="1" applyFill="0" applyBorder="1" applyAlignment="1" applyProtection="0">
      <alignment horizontal="center" vertical="bottom"/>
    </xf>
    <xf numFmtId="60" fontId="6" borderId="18" applyNumberFormat="1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horizontal="center" vertical="bottom"/>
    </xf>
    <xf numFmtId="60" fontId="0" borderId="24" applyNumberFormat="1" applyFont="1" applyFill="0" applyBorder="1" applyAlignment="1" applyProtection="0">
      <alignment vertical="bottom"/>
    </xf>
    <xf numFmtId="60" fontId="0" borderId="36" applyNumberFormat="1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horizontal="center" vertical="bottom"/>
    </xf>
    <xf numFmtId="60" fontId="0" borderId="26" applyNumberFormat="1" applyFont="1" applyFill="0" applyBorder="1" applyAlignment="1" applyProtection="0">
      <alignment vertical="bottom"/>
    </xf>
    <xf numFmtId="60" fontId="0" borderId="37" applyNumberFormat="1" applyFont="1" applyFill="0" applyBorder="1" applyAlignment="1" applyProtection="0">
      <alignment vertical="bottom"/>
    </xf>
    <xf numFmtId="60" fontId="6" borderId="35" applyNumberFormat="1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horizontal="center" vertical="bottom"/>
    </xf>
    <xf numFmtId="0" fontId="6" borderId="40" applyNumberFormat="0" applyFont="1" applyFill="0" applyBorder="1" applyAlignment="1" applyProtection="0">
      <alignment vertical="bottom"/>
    </xf>
    <xf numFmtId="0" fontId="6" borderId="41" applyNumberFormat="0" applyFont="1" applyFill="0" applyBorder="1" applyAlignment="1" applyProtection="0">
      <alignment horizontal="center" vertical="bottom"/>
    </xf>
    <xf numFmtId="60" fontId="6" borderId="42" applyNumberFormat="1" applyFont="1" applyFill="0" applyBorder="1" applyAlignment="1" applyProtection="0">
      <alignment horizontal="center" vertical="bottom"/>
    </xf>
    <xf numFmtId="60" fontId="6" borderId="42" applyNumberFormat="1" applyFont="1" applyFill="0" applyBorder="1" applyAlignment="1" applyProtection="0">
      <alignment vertical="bottom"/>
    </xf>
    <xf numFmtId="60" fontId="6" borderId="22" applyNumberFormat="1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1" fontId="6" borderId="3" applyNumberFormat="1" applyFont="1" applyFill="0" applyBorder="1" applyAlignment="1" applyProtection="0">
      <alignment horizontal="center" vertical="bottom"/>
    </xf>
    <xf numFmtId="1" fontId="6" borderId="2" applyNumberFormat="1" applyFont="1" applyFill="0" applyBorder="1" applyAlignment="1" applyProtection="0">
      <alignment horizontal="center" vertical="bottom"/>
    </xf>
    <xf numFmtId="60" fontId="0" borderId="43" applyNumberFormat="1" applyFont="1" applyFill="0" applyBorder="1" applyAlignment="1" applyProtection="0">
      <alignment vertical="bottom"/>
    </xf>
    <xf numFmtId="60" fontId="0" borderId="44" applyNumberFormat="1" applyFont="1" applyFill="0" applyBorder="1" applyAlignment="1" applyProtection="0">
      <alignment vertical="bottom"/>
    </xf>
    <xf numFmtId="0" fontId="6" borderId="2" applyNumberFormat="1" applyFont="1" applyFill="0" applyBorder="1" applyAlignment="1" applyProtection="0">
      <alignment horizontal="center" vertical="bottom"/>
    </xf>
    <xf numFmtId="1" fontId="0" borderId="43" applyNumberFormat="1" applyFont="1" applyFill="0" applyBorder="1" applyAlignment="1" applyProtection="0">
      <alignment horizontal="center" vertical="bottom"/>
    </xf>
    <xf numFmtId="0" fontId="0" borderId="39" applyNumberFormat="0" applyFont="1" applyFill="0" applyBorder="1" applyAlignment="1" applyProtection="0">
      <alignment vertical="bottom"/>
    </xf>
    <xf numFmtId="49" fontId="6" fillId="10" borderId="5" applyNumberFormat="1" applyFont="1" applyFill="1" applyBorder="1" applyAlignment="1" applyProtection="0">
      <alignment vertical="bottom"/>
    </xf>
    <xf numFmtId="0" fontId="6" fillId="10" borderId="21" applyNumberFormat="0" applyFont="1" applyFill="1" applyBorder="1" applyAlignment="1" applyProtection="0">
      <alignment vertical="bottom"/>
    </xf>
    <xf numFmtId="0" fontId="6" fillId="10" borderId="6" applyNumberFormat="0" applyFont="1" applyFill="1" applyBorder="1" applyAlignment="1" applyProtection="0">
      <alignment vertical="bottom"/>
    </xf>
    <xf numFmtId="60" fontId="6" fillId="10" borderId="45" applyNumberFormat="1" applyFont="1" applyFill="1" applyBorder="1" applyAlignment="1" applyProtection="0">
      <alignment vertical="bottom"/>
    </xf>
    <xf numFmtId="60" fontId="6" fillId="10" borderId="46" applyNumberFormat="1" applyFont="1" applyFill="1" applyBorder="1" applyAlignment="1" applyProtection="0">
      <alignment vertical="bottom"/>
    </xf>
    <xf numFmtId="0" fontId="0" borderId="47" applyNumberFormat="0" applyFont="1" applyFill="0" applyBorder="1" applyAlignment="1" applyProtection="0">
      <alignment vertical="bottom"/>
    </xf>
    <xf numFmtId="49" fontId="0" fillId="11" borderId="48" applyNumberFormat="1" applyFont="1" applyFill="1" applyBorder="1" applyAlignment="1" applyProtection="0">
      <alignment vertical="bottom"/>
    </xf>
    <xf numFmtId="60" fontId="0" fillId="9" borderId="49" applyNumberFormat="1" applyFont="1" applyFill="1" applyBorder="1" applyAlignment="1" applyProtection="0">
      <alignment vertical="bottom"/>
    </xf>
    <xf numFmtId="0" fontId="0" borderId="50" applyNumberFormat="0" applyFont="1" applyFill="0" applyBorder="1" applyAlignment="1" applyProtection="0">
      <alignment vertical="bottom"/>
    </xf>
    <xf numFmtId="0" fontId="0" borderId="51" applyNumberFormat="0" applyFont="1" applyFill="0" applyBorder="1" applyAlignment="1" applyProtection="0">
      <alignment vertical="bottom"/>
    </xf>
    <xf numFmtId="2" fontId="0" fillId="11" borderId="52" applyNumberFormat="1" applyFont="1" applyFill="1" applyBorder="1" applyAlignment="1" applyProtection="0">
      <alignment vertical="bottom"/>
    </xf>
    <xf numFmtId="0" fontId="0" fillId="9" borderId="49" applyNumberFormat="0" applyFont="1" applyFill="1" applyBorder="1" applyAlignment="1" applyProtection="0">
      <alignment vertical="bottom"/>
    </xf>
    <xf numFmtId="0" fontId="0" borderId="53" applyNumberFormat="0" applyFont="1" applyFill="0" applyBorder="1" applyAlignment="1" applyProtection="0">
      <alignment vertical="bottom"/>
    </xf>
    <xf numFmtId="0" fontId="0" borderId="54" applyNumberFormat="0" applyFont="1" applyFill="0" applyBorder="1" applyAlignment="1" applyProtection="0">
      <alignment vertical="bottom"/>
    </xf>
    <xf numFmtId="49" fontId="6" fillId="4" borderId="5" applyNumberFormat="1" applyFont="1" applyFill="1" applyBorder="1" applyAlignment="1" applyProtection="0">
      <alignment horizontal="center" vertical="bottom"/>
    </xf>
    <xf numFmtId="0" fontId="6" fillId="4" borderId="6" applyNumberFormat="0" applyFont="1" applyFill="1" applyBorder="1" applyAlignment="1" applyProtection="0">
      <alignment horizontal="center" vertical="bottom"/>
    </xf>
    <xf numFmtId="0" fontId="0" borderId="55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borderId="56" applyNumberFormat="0" applyFont="1" applyFill="0" applyBorder="1" applyAlignment="1" applyProtection="0">
      <alignment vertical="bottom"/>
    </xf>
    <xf numFmtId="49" fontId="6" fillId="4" borderId="2" applyNumberFormat="1" applyFont="1" applyFill="1" applyBorder="1" applyAlignment="1" applyProtection="0">
      <alignment horizontal="center" vertical="bottom"/>
    </xf>
    <xf numFmtId="0" fontId="0" borderId="37" applyNumberFormat="0" applyFont="1" applyFill="0" applyBorder="1" applyAlignment="1" applyProtection="0">
      <alignment vertical="bottom"/>
    </xf>
    <xf numFmtId="0" fontId="0" fillId="9" borderId="34" applyNumberFormat="0" applyFont="1" applyFill="1" applyBorder="1" applyAlignment="1" applyProtection="0">
      <alignment vertical="bottom"/>
    </xf>
    <xf numFmtId="0" fontId="0" borderId="57" applyNumberFormat="0" applyFont="1" applyFill="0" applyBorder="1" applyAlignment="1" applyProtection="0">
      <alignment vertical="bottom"/>
    </xf>
    <xf numFmtId="49" fontId="6" borderId="46" applyNumberFormat="1" applyFont="1" applyFill="0" applyBorder="1" applyAlignment="1" applyProtection="0">
      <alignment vertical="bottom"/>
    </xf>
    <xf numFmtId="0" fontId="6" borderId="46" applyNumberFormat="1" applyFont="1" applyFill="0" applyBorder="1" applyAlignment="1" applyProtection="0">
      <alignment horizontal="center" vertical="bottom"/>
    </xf>
    <xf numFmtId="0" fontId="6" borderId="24" applyNumberFormat="0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6" fillId="4" borderId="46" applyNumberFormat="1" applyFont="1" applyFill="1" applyBorder="1" applyAlignment="1" applyProtection="0">
      <alignment horizontal="center" vertical="center" wrapText="1"/>
    </xf>
    <xf numFmtId="49" fontId="6" fillId="4" borderId="46" applyNumberFormat="1" applyFont="1" applyFill="1" applyBorder="1" applyAlignment="1" applyProtection="0">
      <alignment horizontal="center" vertical="bottom" wrapText="1"/>
    </xf>
    <xf numFmtId="60" fontId="6" borderId="46" applyNumberFormat="1" applyFont="1" applyFill="0" applyBorder="1" applyAlignment="1" applyProtection="0">
      <alignment vertical="bottom"/>
    </xf>
    <xf numFmtId="60" fontId="0" borderId="23" applyNumberFormat="1" applyFont="1" applyFill="0" applyBorder="1" applyAlignment="1" applyProtection="0">
      <alignment vertical="bottom"/>
    </xf>
    <xf numFmtId="60" fontId="0" borderId="21" applyNumberFormat="1" applyFont="1" applyFill="0" applyBorder="1" applyAlignment="1" applyProtection="0">
      <alignment vertical="bottom"/>
    </xf>
    <xf numFmtId="60" fontId="0" borderId="50" applyNumberFormat="1" applyFont="1" applyFill="0" applyBorder="1" applyAlignment="1" applyProtection="0">
      <alignment vertical="bottom"/>
    </xf>
    <xf numFmtId="49" fontId="6" fillId="4" borderId="46" applyNumberFormat="1" applyFont="1" applyFill="1" applyBorder="1" applyAlignment="1" applyProtection="0">
      <alignment horizontal="center" vertical="bottom"/>
    </xf>
    <xf numFmtId="49" fontId="6" fillId="4" borderId="46" applyNumberFormat="1" applyFont="1" applyFill="1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borderId="58" applyNumberFormat="0" applyFont="1" applyFill="0" applyBorder="1" applyAlignment="1" applyProtection="0">
      <alignment vertical="bottom"/>
    </xf>
    <xf numFmtId="49" fontId="6" fillId="10" borderId="5" applyNumberFormat="1" applyFont="1" applyFill="1" applyBorder="1" applyAlignment="1" applyProtection="0">
      <alignment horizontal="left" vertical="bottom"/>
    </xf>
    <xf numFmtId="0" fontId="6" fillId="10" borderId="21" applyNumberFormat="0" applyFont="1" applyFill="1" applyBorder="1" applyAlignment="1" applyProtection="0">
      <alignment horizontal="left" vertical="bottom"/>
    </xf>
    <xf numFmtId="0" fontId="6" fillId="10" borderId="6" applyNumberFormat="0" applyFont="1" applyFill="1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vertical="bottom"/>
    </xf>
    <xf numFmtId="60" fontId="6" fillId="9" borderId="53" applyNumberFormat="1" applyFont="1" applyFill="1" applyBorder="1" applyAlignment="1" applyProtection="0">
      <alignment vertical="bottom"/>
    </xf>
    <xf numFmtId="60" fontId="6" borderId="59" applyNumberFormat="1" applyFont="1" applyFill="0" applyBorder="1" applyAlignment="1" applyProtection="0">
      <alignment vertical="bottom"/>
    </xf>
    <xf numFmtId="49" fontId="6" fillId="12" borderId="5" applyNumberFormat="1" applyFont="1" applyFill="1" applyBorder="1" applyAlignment="1" applyProtection="0">
      <alignment horizontal="left" vertical="bottom"/>
    </xf>
    <xf numFmtId="0" fontId="6" fillId="12" borderId="21" applyNumberFormat="0" applyFont="1" applyFill="1" applyBorder="1" applyAlignment="1" applyProtection="0">
      <alignment horizontal="left" vertical="bottom"/>
    </xf>
    <xf numFmtId="0" fontId="6" fillId="12" borderId="6" applyNumberFormat="0" applyFont="1" applyFill="1" applyBorder="1" applyAlignment="1" applyProtection="0">
      <alignment horizontal="left" vertical="bottom"/>
    </xf>
    <xf numFmtId="60" fontId="6" fillId="12" borderId="46" applyNumberFormat="1" applyFont="1" applyFill="1" applyBorder="1" applyAlignment="1" applyProtection="0">
      <alignment vertical="bottom"/>
    </xf>
    <xf numFmtId="49" fontId="6" fillId="13" borderId="5" applyNumberFormat="1" applyFont="1" applyFill="1" applyBorder="1" applyAlignment="1" applyProtection="0">
      <alignment horizontal="left" vertical="bottom"/>
    </xf>
    <xf numFmtId="0" fontId="6" fillId="13" borderId="21" applyNumberFormat="0" applyFont="1" applyFill="1" applyBorder="1" applyAlignment="1" applyProtection="0">
      <alignment horizontal="left" vertical="bottom"/>
    </xf>
    <xf numFmtId="0" fontId="6" fillId="13" borderId="6" applyNumberFormat="0" applyFont="1" applyFill="1" applyBorder="1" applyAlignment="1" applyProtection="0">
      <alignment horizontal="left" vertical="bottom"/>
    </xf>
    <xf numFmtId="60" fontId="6" fillId="13" borderId="46" applyNumberFormat="1" applyFont="1" applyFill="1" applyBorder="1" applyAlignment="1" applyProtection="0">
      <alignment vertical="bottom"/>
    </xf>
    <xf numFmtId="49" fontId="6" fillId="7" borderId="1" applyNumberFormat="1" applyFont="1" applyFill="1" applyBorder="1" applyAlignment="1" applyProtection="0">
      <alignment horizontal="left" vertical="bottom"/>
    </xf>
    <xf numFmtId="0" fontId="6" fillId="7" borderId="3" applyNumberFormat="0" applyFont="1" applyFill="1" applyBorder="1" applyAlignment="1" applyProtection="0">
      <alignment horizontal="left" vertical="bottom"/>
    </xf>
    <xf numFmtId="60" fontId="6" fillId="7" borderId="2" applyNumberFormat="1" applyFont="1" applyFill="1" applyBorder="1" applyAlignment="1" applyProtection="0">
      <alignment vertical="bottom"/>
    </xf>
    <xf numFmtId="60" fontId="6" fillId="9" borderId="34" applyNumberFormat="1" applyFont="1" applyFill="1" applyBorder="1" applyAlignment="1" applyProtection="0">
      <alignment vertical="bottom"/>
    </xf>
    <xf numFmtId="60" fontId="6" borderId="6" applyNumberFormat="1" applyFont="1" applyFill="0" applyBorder="1" applyAlignment="1" applyProtection="0">
      <alignment vertical="bottom"/>
    </xf>
    <xf numFmtId="49" fontId="6" fillId="14" borderId="1" applyNumberFormat="1" applyFont="1" applyFill="1" applyBorder="1" applyAlignment="1" applyProtection="0">
      <alignment horizontal="left" vertical="bottom"/>
    </xf>
    <xf numFmtId="0" fontId="6" fillId="14" borderId="3" applyNumberFormat="0" applyFont="1" applyFill="1" applyBorder="1" applyAlignment="1" applyProtection="0">
      <alignment horizontal="left" vertical="bottom"/>
    </xf>
    <xf numFmtId="0" fontId="6" fillId="14" borderId="2" applyNumberFormat="0" applyFont="1" applyFill="1" applyBorder="1" applyAlignment="1" applyProtection="0">
      <alignment horizontal="left" vertical="bottom"/>
    </xf>
    <xf numFmtId="60" fontId="6" fillId="14" borderId="46" applyNumberFormat="1" applyFont="1" applyFill="1" applyBorder="1" applyAlignment="1" applyProtection="0">
      <alignment vertical="bottom"/>
    </xf>
    <xf numFmtId="49" fontId="0" fillId="11" borderId="60" applyNumberFormat="1" applyFont="1" applyFill="1" applyBorder="1" applyAlignment="1" applyProtection="0">
      <alignment vertical="bottom" wrapText="1"/>
    </xf>
    <xf numFmtId="0" fontId="0" fillId="11" borderId="60" applyNumberFormat="0" applyFont="1" applyFill="1" applyBorder="1" applyAlignment="1" applyProtection="0">
      <alignment vertical="bottom" wrapText="1"/>
    </xf>
    <xf numFmtId="0" fontId="0" fillId="11" borderId="20" applyNumberFormat="0" applyFont="1" applyFill="1" applyBorder="1" applyAlignment="1" applyProtection="0">
      <alignment vertical="bottom" wrapText="1"/>
    </xf>
    <xf numFmtId="2" fontId="0" fillId="11" borderId="36" applyNumberFormat="1" applyFont="1" applyFill="1" applyBorder="1" applyAlignment="1" applyProtection="0">
      <alignment vertical="bottom"/>
    </xf>
    <xf numFmtId="0" fontId="0" fillId="15" borderId="34" applyNumberFormat="0" applyFont="1" applyFill="1" applyBorder="1" applyAlignment="1" applyProtection="0">
      <alignment vertical="bottom"/>
    </xf>
    <xf numFmtId="0" fontId="6" fillId="16" borderId="1" applyNumberFormat="0" applyFont="1" applyFill="1" applyBorder="1" applyAlignment="1" applyProtection="0">
      <alignment horizontal="left" vertical="bottom"/>
    </xf>
    <xf numFmtId="0" fontId="0" borderId="3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60" fontId="6" fillId="16" borderId="46" applyNumberFormat="1" applyFont="1" applyFill="1" applyBorder="1" applyAlignment="1" applyProtection="0">
      <alignment vertical="bottom"/>
    </xf>
    <xf numFmtId="60" fontId="6" fillId="16" borderId="57" applyNumberFormat="1" applyFont="1" applyFill="1" applyBorder="1" applyAlignment="1" applyProtection="0">
      <alignment vertical="bottom"/>
    </xf>
    <xf numFmtId="0" fontId="0" fillId="15" borderId="5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61" applyNumberFormat="0" applyFont="1" applyFill="0" applyBorder="1" applyAlignment="1" applyProtection="0">
      <alignment vertical="bottom"/>
    </xf>
    <xf numFmtId="0" fontId="0" fillId="9" borderId="33" applyNumberFormat="0" applyFont="1" applyFill="1" applyBorder="1" applyAlignment="1" applyProtection="0">
      <alignment vertical="bottom"/>
    </xf>
    <xf numFmtId="0" fontId="0" borderId="62" applyNumberFormat="0" applyFont="1" applyFill="0" applyBorder="1" applyAlignment="1" applyProtection="0">
      <alignment vertical="bottom"/>
    </xf>
    <xf numFmtId="0" fontId="6" fillId="9" borderId="34" applyNumberFormat="0" applyFont="1" applyFill="1" applyBorder="1" applyAlignment="1" applyProtection="0">
      <alignment horizontal="center" vertical="bottom"/>
    </xf>
    <xf numFmtId="60" fontId="6" borderId="9" applyNumberFormat="1" applyFont="1" applyFill="0" applyBorder="1" applyAlignment="1" applyProtection="0">
      <alignment vertical="bottom"/>
    </xf>
    <xf numFmtId="60" fontId="0" fillId="9" borderId="63" applyNumberFormat="1" applyFont="1" applyFill="1" applyBorder="1" applyAlignment="1" applyProtection="0">
      <alignment vertical="bottom"/>
    </xf>
    <xf numFmtId="49" fontId="6" borderId="13" applyNumberFormat="1" applyFont="1" applyFill="0" applyBorder="1" applyAlignment="1" applyProtection="0">
      <alignment vertical="bottom"/>
    </xf>
    <xf numFmtId="60" fontId="6" borderId="14" applyNumberFormat="1" applyFont="1" applyFill="0" applyBorder="1" applyAlignment="1" applyProtection="0">
      <alignment vertical="bottom"/>
    </xf>
    <xf numFmtId="60" fontId="6" borderId="19" applyNumberFormat="1" applyFont="1" applyFill="0" applyBorder="1" applyAlignment="1" applyProtection="0">
      <alignment vertical="bottom"/>
    </xf>
    <xf numFmtId="0" fontId="6" borderId="64" applyNumberFormat="0" applyFont="1" applyFill="0" applyBorder="1" applyAlignment="1" applyProtection="0">
      <alignment vertical="bottom"/>
    </xf>
    <xf numFmtId="0" fontId="6" borderId="42" applyNumberFormat="0" applyFont="1" applyFill="0" applyBorder="1" applyAlignment="1" applyProtection="0">
      <alignment horizontal="center" vertical="bottom"/>
    </xf>
    <xf numFmtId="1" fontId="6" borderId="42" applyNumberFormat="1" applyFont="1" applyFill="0" applyBorder="1" applyAlignment="1" applyProtection="0">
      <alignment horizontal="center" vertical="bottom"/>
    </xf>
    <xf numFmtId="49" fontId="6" borderId="43" applyNumberFormat="1" applyFont="1" applyFill="0" applyBorder="1" applyAlignment="1" applyProtection="0">
      <alignment vertical="bottom"/>
    </xf>
    <xf numFmtId="0" fontId="6" borderId="39" applyNumberFormat="1" applyFont="1" applyFill="0" applyBorder="1" applyAlignment="1" applyProtection="0">
      <alignment horizontal="center" vertical="bottom"/>
    </xf>
    <xf numFmtId="1" fontId="6" borderId="39" applyNumberFormat="1" applyFont="1" applyFill="0" applyBorder="1" applyAlignment="1" applyProtection="0">
      <alignment horizontal="center" vertical="bottom"/>
    </xf>
    <xf numFmtId="60" fontId="6" borderId="39" applyNumberFormat="1" applyFont="1" applyFill="0" applyBorder="1" applyAlignment="1" applyProtection="0">
      <alignment vertical="bottom"/>
    </xf>
    <xf numFmtId="0" fontId="0" borderId="65" applyNumberFormat="0" applyFont="1" applyFill="0" applyBorder="1" applyAlignment="1" applyProtection="0">
      <alignment vertical="bottom"/>
    </xf>
    <xf numFmtId="0" fontId="0" borderId="66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borderId="67" applyNumberFormat="0" applyFont="1" applyFill="0" applyBorder="1" applyAlignment="1" applyProtection="0">
      <alignment vertical="bottom"/>
    </xf>
    <xf numFmtId="0" fontId="0" borderId="59" applyNumberFormat="0" applyFont="1" applyFill="0" applyBorder="1" applyAlignment="1" applyProtection="0">
      <alignment vertical="bottom"/>
    </xf>
    <xf numFmtId="60" fontId="6" fillId="14" borderId="45" applyNumberFormat="1" applyFont="1" applyFill="1" applyBorder="1" applyAlignment="1" applyProtection="0">
      <alignment vertical="bottom"/>
    </xf>
    <xf numFmtId="60" fontId="6" fillId="9" borderId="57" applyNumberFormat="1" applyFont="1" applyFill="1" applyBorder="1" applyAlignment="1" applyProtection="0">
      <alignment vertical="bottom"/>
    </xf>
    <xf numFmtId="0" fontId="0" borderId="68" applyNumberFormat="0" applyFont="1" applyFill="0" applyBorder="1" applyAlignment="1" applyProtection="0">
      <alignment vertical="bottom"/>
    </xf>
    <xf numFmtId="0" fontId="0" borderId="69" applyNumberFormat="0" applyFont="1" applyFill="0" applyBorder="1" applyAlignment="1" applyProtection="0">
      <alignment vertical="bottom"/>
    </xf>
    <xf numFmtId="49" fontId="0" fillId="11" borderId="70" applyNumberFormat="1" applyFont="1" applyFill="1" applyBorder="1" applyAlignment="1" applyProtection="0">
      <alignment vertical="bottom" wrapText="1"/>
    </xf>
    <xf numFmtId="0" fontId="0" borderId="71" applyNumberFormat="0" applyFont="1" applyFill="0" applyBorder="1" applyAlignment="1" applyProtection="0">
      <alignment vertical="bottom"/>
    </xf>
    <xf numFmtId="0" fontId="0" borderId="72" applyNumberFormat="0" applyFont="1" applyFill="0" applyBorder="1" applyAlignment="1" applyProtection="0">
      <alignment vertical="bottom"/>
    </xf>
    <xf numFmtId="0" fontId="0" borderId="73" applyNumberFormat="0" applyFont="1" applyFill="0" applyBorder="1" applyAlignment="1" applyProtection="0">
      <alignment vertical="bottom"/>
    </xf>
    <xf numFmtId="0" fontId="0" borderId="74" applyNumberFormat="0" applyFont="1" applyFill="0" applyBorder="1" applyAlignment="1" applyProtection="0">
      <alignment vertical="bottom"/>
    </xf>
    <xf numFmtId="2" fontId="0" fillId="11" borderId="75" applyNumberFormat="1" applyFont="1" applyFill="1" applyBorder="1" applyAlignment="1" applyProtection="0">
      <alignment vertical="bottom"/>
    </xf>
    <xf numFmtId="0" fontId="0" borderId="76" applyNumberFormat="0" applyFont="1" applyFill="0" applyBorder="1" applyAlignment="1" applyProtection="0">
      <alignment vertical="bottom"/>
    </xf>
    <xf numFmtId="0" fontId="0" borderId="7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borderId="7" applyNumberFormat="1" applyFont="1" applyFill="0" applyBorder="1" applyAlignment="1" applyProtection="0">
      <alignment horizontal="center" vertical="bottom"/>
    </xf>
    <xf numFmtId="49" fontId="7" borderId="8" applyNumberFormat="1" applyFont="1" applyFill="0" applyBorder="1" applyAlignment="1" applyProtection="0">
      <alignment horizontal="center" vertical="bottom"/>
    </xf>
    <xf numFmtId="0" fontId="7" borderId="8" applyNumberFormat="0" applyFont="1" applyFill="0" applyBorder="1" applyAlignment="1" applyProtection="0">
      <alignment horizontal="center" vertical="bottom"/>
    </xf>
    <xf numFmtId="49" fontId="7" borderId="9" applyNumberFormat="1" applyFont="1" applyFill="0" applyBorder="1" applyAlignment="1" applyProtection="0">
      <alignment horizontal="center" vertical="bottom"/>
    </xf>
    <xf numFmtId="60" fontId="0" fillId="9" borderId="78" applyNumberFormat="1" applyFont="1" applyFill="1" applyBorder="1" applyAlignment="1" applyProtection="0">
      <alignment vertical="bottom"/>
    </xf>
    <xf numFmtId="0" fontId="6" borderId="79" applyNumberFormat="1" applyFont="1" applyFill="0" applyBorder="1" applyAlignment="1" applyProtection="0">
      <alignment horizontal="center" vertical="bottom"/>
    </xf>
    <xf numFmtId="0" fontId="6" borderId="80" applyNumberFormat="0" applyFont="1" applyFill="0" applyBorder="1" applyAlignment="1" applyProtection="0">
      <alignment horizontal="center" vertical="bottom"/>
    </xf>
    <xf numFmtId="1" fontId="6" borderId="13" applyNumberFormat="1" applyFont="1" applyFill="0" applyBorder="1" applyAlignment="1" applyProtection="0">
      <alignment horizontal="center" vertical="bottom"/>
    </xf>
    <xf numFmtId="60" fontId="0" fillId="9" borderId="81" applyNumberFormat="1" applyFont="1" applyFill="1" applyBorder="1" applyAlignment="1" applyProtection="0">
      <alignment vertical="bottom"/>
    </xf>
    <xf numFmtId="0" fontId="0" borderId="64" applyNumberFormat="0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1" fontId="6" borderId="79" applyNumberFormat="1" applyFont="1" applyFill="0" applyBorder="1" applyAlignment="1" applyProtection="0">
      <alignment horizontal="center" vertical="bottom"/>
    </xf>
    <xf numFmtId="1" fontId="6" borderId="80" applyNumberFormat="1" applyFont="1" applyFill="0" applyBorder="1" applyAlignment="1" applyProtection="0">
      <alignment horizontal="center" vertical="bottom"/>
    </xf>
    <xf numFmtId="0" fontId="6" borderId="82" applyNumberFormat="0" applyFont="1" applyFill="0" applyBorder="1" applyAlignment="1" applyProtection="0">
      <alignment vertical="bottom"/>
    </xf>
    <xf numFmtId="1" fontId="6" borderId="41" applyNumberFormat="1" applyFont="1" applyFill="0" applyBorder="1" applyAlignment="1" applyProtection="0">
      <alignment horizontal="center" vertical="bottom"/>
    </xf>
    <xf numFmtId="60" fontId="0" fillId="9" borderId="37" applyNumberFormat="1" applyFont="1" applyFill="1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60" fontId="0" borderId="39" applyNumberFormat="1" applyFont="1" applyFill="0" applyBorder="1" applyAlignment="1" applyProtection="0">
      <alignment vertical="bottom"/>
    </xf>
    <xf numFmtId="49" fontId="0" fillId="11" borderId="48" applyNumberFormat="1" applyFont="1" applyFill="1" applyBorder="1" applyAlignment="1" applyProtection="0">
      <alignment vertical="bottom" wrapText="1"/>
    </xf>
    <xf numFmtId="0" fontId="6" fillId="6" borderId="1" applyNumberFormat="0" applyFont="1" applyFill="1" applyBorder="1" applyAlignment="1" applyProtection="0">
      <alignment horizontal="left" vertical="bottom"/>
    </xf>
    <xf numFmtId="0" fontId="0" borderId="83" applyNumberFormat="0" applyFont="1" applyFill="0" applyBorder="1" applyAlignment="1" applyProtection="0">
      <alignment vertical="bottom"/>
    </xf>
    <xf numFmtId="60" fontId="6" fillId="9" borderId="49" applyNumberFormat="1" applyFont="1" applyFill="1" applyBorder="1" applyAlignment="1" applyProtection="0">
      <alignment vertical="bottom"/>
    </xf>
    <xf numFmtId="60" fontId="6" fillId="6" borderId="46" applyNumberFormat="1" applyFont="1" applyFill="1" applyBorder="1" applyAlignment="1" applyProtection="0">
      <alignment vertical="bottom"/>
    </xf>
    <xf numFmtId="2" fontId="0" fillId="11" borderId="84" applyNumberFormat="1" applyFont="1" applyFill="1" applyBorder="1" applyAlignment="1" applyProtection="0">
      <alignment vertical="bottom"/>
    </xf>
    <xf numFmtId="60" fontId="6" fillId="9" borderId="8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86" applyNumberFormat="0" applyFont="1" applyFill="0" applyBorder="1" applyAlignment="1" applyProtection="0">
      <alignment vertical="bottom"/>
    </xf>
    <xf numFmtId="0" fontId="6" borderId="53" applyNumberFormat="0" applyFont="1" applyFill="0" applyBorder="1" applyAlignment="1" applyProtection="0">
      <alignment vertical="bottom"/>
    </xf>
    <xf numFmtId="49" fontId="7" borderId="46" applyNumberFormat="1" applyFont="1" applyFill="0" applyBorder="1" applyAlignment="1" applyProtection="0">
      <alignment horizontal="center" vertical="bottom"/>
    </xf>
    <xf numFmtId="1" fontId="6" borderId="8" applyNumberFormat="1" applyFont="1" applyFill="0" applyBorder="1" applyAlignment="1" applyProtection="0">
      <alignment horizontal="center" vertical="bottom"/>
    </xf>
    <xf numFmtId="1" fontId="6" borderId="18" applyNumberFormat="1" applyFont="1" applyFill="0" applyBorder="1" applyAlignment="1" applyProtection="0">
      <alignment horizontal="center" vertical="bottom"/>
    </xf>
    <xf numFmtId="0" fontId="6" borderId="50" applyNumberFormat="0" applyFont="1" applyFill="0" applyBorder="1" applyAlignment="1" applyProtection="0">
      <alignment vertical="bottom"/>
    </xf>
    <xf numFmtId="1" fontId="6" borderId="24" applyNumberFormat="1" applyFont="1" applyFill="0" applyBorder="1" applyAlignment="1" applyProtection="0">
      <alignment horizontal="center" vertical="bottom"/>
    </xf>
    <xf numFmtId="0" fontId="6" borderId="24" applyNumberFormat="0" applyFont="1" applyFill="0" applyBorder="1" applyAlignment="1" applyProtection="0">
      <alignment vertical="bottom"/>
    </xf>
    <xf numFmtId="60" fontId="6" borderId="26" applyNumberFormat="1" applyFont="1" applyFill="0" applyBorder="1" applyAlignment="1" applyProtection="0">
      <alignment vertical="bottom"/>
    </xf>
    <xf numFmtId="0" fontId="6" borderId="43" applyNumberFormat="0" applyFont="1" applyFill="0" applyBorder="1" applyAlignment="1" applyProtection="0">
      <alignment vertical="bottom"/>
    </xf>
    <xf numFmtId="0" fontId="6" borderId="39" applyNumberFormat="0" applyFont="1" applyFill="0" applyBorder="1" applyAlignment="1" applyProtection="0">
      <alignment horizontal="center" vertical="bottom"/>
    </xf>
    <xf numFmtId="1" fontId="6" borderId="26" applyNumberFormat="1" applyFont="1" applyFill="0" applyBorder="1" applyAlignment="1" applyProtection="0">
      <alignment horizontal="center" vertical="bottom"/>
    </xf>
    <xf numFmtId="0" fontId="6" borderId="26" applyNumberFormat="0" applyFont="1" applyFill="0" applyBorder="1" applyAlignment="1" applyProtection="0">
      <alignment vertical="bottom"/>
    </xf>
    <xf numFmtId="0" fontId="6" borderId="3" applyNumberFormat="1" applyFont="1" applyFill="0" applyBorder="1" applyAlignment="1" applyProtection="0">
      <alignment horizontal="center" vertical="bottom"/>
    </xf>
    <xf numFmtId="0" fontId="6" borderId="2" applyNumberFormat="0" applyFont="1" applyFill="0" applyBorder="1" applyAlignment="1" applyProtection="0">
      <alignment horizontal="center" vertical="bottom"/>
    </xf>
    <xf numFmtId="0" fontId="0" borderId="87" applyNumberFormat="0" applyFont="1" applyFill="0" applyBorder="1" applyAlignment="1" applyProtection="0">
      <alignment vertical="bottom"/>
    </xf>
    <xf numFmtId="0" fontId="0" borderId="88" applyNumberFormat="0" applyFont="1" applyFill="0" applyBorder="1" applyAlignment="1" applyProtection="0">
      <alignment vertical="bottom"/>
    </xf>
    <xf numFmtId="0" fontId="0" borderId="8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90" applyNumberFormat="0" applyFont="1" applyFill="0" applyBorder="1" applyAlignment="1" applyProtection="0">
      <alignment vertical="bottom"/>
    </xf>
    <xf numFmtId="0" fontId="0" borderId="9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0" fontId="6" borderId="10" applyNumberFormat="1" applyFont="1" applyFill="0" applyBorder="1" applyAlignment="1" applyProtection="0">
      <alignment vertical="bottom"/>
    </xf>
    <xf numFmtId="0" fontId="6" borderId="23" applyNumberFormat="0" applyFont="1" applyFill="0" applyBorder="1" applyAlignment="1" applyProtection="0">
      <alignment vertical="bottom"/>
    </xf>
    <xf numFmtId="60" fontId="6" borderId="24" applyNumberFormat="1" applyFont="1" applyFill="0" applyBorder="1" applyAlignment="1" applyProtection="0">
      <alignment vertical="bottom"/>
    </xf>
    <xf numFmtId="0" fontId="6" borderId="26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60" fontId="6" borderId="3" applyNumberFormat="1" applyFont="1" applyFill="0" applyBorder="1" applyAlignment="1" applyProtection="0">
      <alignment vertical="bottom"/>
    </xf>
    <xf numFmtId="60" fontId="6" borderId="18" applyNumberFormat="1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6" borderId="5" applyNumberFormat="0" applyFont="1" applyFill="0" applyBorder="1" applyAlignment="1" applyProtection="0">
      <alignment vertical="bottom"/>
    </xf>
    <xf numFmtId="0" fontId="6" borderId="21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6" fillId="6" borderId="7" applyNumberFormat="1" applyFont="1" applyFill="1" applyBorder="1" applyAlignment="1" applyProtection="0">
      <alignment vertical="center"/>
    </xf>
    <xf numFmtId="59" fontId="6" fillId="6" borderId="8" applyNumberFormat="1" applyFont="1" applyFill="1" applyBorder="1" applyAlignment="1" applyProtection="0">
      <alignment horizontal="center" vertical="center"/>
    </xf>
    <xf numFmtId="49" fontId="6" fillId="6" borderId="12" applyNumberFormat="1" applyFont="1" applyFill="1" applyBorder="1" applyAlignment="1" applyProtection="0">
      <alignment vertical="center"/>
    </xf>
    <xf numFmtId="59" fontId="6" fillId="6" borderId="13" applyNumberFormat="1" applyFont="1" applyFill="1" applyBorder="1" applyAlignment="1" applyProtection="0">
      <alignment horizontal="center" vertical="center"/>
    </xf>
    <xf numFmtId="49" fontId="6" fillId="6" borderId="17" applyNumberFormat="1" applyFont="1" applyFill="1" applyBorder="1" applyAlignment="1" applyProtection="0">
      <alignment vertical="center"/>
    </xf>
    <xf numFmtId="59" fontId="6" fillId="6" borderId="18" applyNumberFormat="1" applyFont="1" applyFill="1" applyBorder="1" applyAlignment="1" applyProtection="0">
      <alignment horizontal="center" vertical="center"/>
    </xf>
    <xf numFmtId="49" fontId="0" fillId="6" borderId="20" applyNumberFormat="1" applyFont="1" applyFill="1" applyBorder="1" applyAlignment="1" applyProtection="0">
      <alignment vertical="center"/>
    </xf>
    <xf numFmtId="1" fontId="0" fillId="6" borderId="21" applyNumberFormat="1" applyFont="1" applyFill="1" applyBorder="1" applyAlignment="1" applyProtection="0">
      <alignment vertical="center"/>
    </xf>
    <xf numFmtId="59" fontId="0" fillId="6" borderId="24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4c6e7"/>
      <rgbColor rgb="ffaaaaaa"/>
      <rgbColor rgb="ffd8d8d8"/>
      <rgbColor rgb="ffffffff"/>
      <rgbColor rgb="ffbfbfbf"/>
      <rgbColor rgb="ff9cc2e5"/>
      <rgbColor rgb="ffffd965"/>
      <rgbColor rgb="fff7caac"/>
      <rgbColor rgb="ffff0000"/>
      <rgbColor rgb="ff515151"/>
      <rgbColor rgb="fffefc78"/>
      <rgbColor rgb="ffececec"/>
      <rgbColor rgb="fff2f2f2"/>
      <rgbColor rgb="ffc5deb5"/>
      <rgbColor rgb="ffffd478"/>
      <rgbColor rgb="ffadcd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38</v>
      </c>
      <c r="C11" s="3"/>
      <c r="D11" s="3"/>
    </row>
    <row r="12">
      <c r="B12" s="4"/>
      <c r="C12" t="s" s="4">
        <v>5</v>
      </c>
      <c r="D12" t="s" s="5">
        <v>38</v>
      </c>
    </row>
    <row r="13">
      <c r="B13" t="s" s="3">
        <v>68</v>
      </c>
      <c r="C13" s="3"/>
      <c r="D13" s="3"/>
    </row>
    <row r="14">
      <c r="B14" s="4"/>
      <c r="C14" t="s" s="4">
        <v>5</v>
      </c>
      <c r="D14" t="s" s="5">
        <v>68</v>
      </c>
    </row>
    <row r="15">
      <c r="B15" t="s" s="3">
        <v>78</v>
      </c>
      <c r="C15" s="3"/>
      <c r="D15" s="3"/>
    </row>
    <row r="16">
      <c r="B16" s="4"/>
      <c r="C16" t="s" s="4">
        <v>5</v>
      </c>
      <c r="D16" t="s" s="5">
        <v>78</v>
      </c>
    </row>
    <row r="17">
      <c r="B17" t="s" s="3">
        <v>85</v>
      </c>
      <c r="C17" s="3"/>
      <c r="D17" s="3"/>
    </row>
    <row r="18">
      <c r="B18" s="4"/>
      <c r="C18" t="s" s="4">
        <v>5</v>
      </c>
      <c r="D18" t="s" s="5">
        <v>85</v>
      </c>
    </row>
    <row r="19">
      <c r="B19" t="s" s="3">
        <v>92</v>
      </c>
      <c r="C19" s="3"/>
      <c r="D19" s="3"/>
    </row>
    <row r="20">
      <c r="B20" s="4"/>
      <c r="C20" t="s" s="4">
        <v>5</v>
      </c>
      <c r="D20" t="s" s="5">
        <v>92</v>
      </c>
    </row>
    <row r="21">
      <c r="B21" t="s" s="3">
        <v>96</v>
      </c>
      <c r="C21" s="3"/>
      <c r="D21" s="3"/>
    </row>
    <row r="22">
      <c r="B22" s="4"/>
      <c r="C22" t="s" s="4">
        <v>5</v>
      </c>
      <c r="D22" t="s" s="5">
        <v>96</v>
      </c>
    </row>
    <row r="23">
      <c r="B23" t="s" s="3">
        <v>99</v>
      </c>
      <c r="C23" s="3"/>
      <c r="D23" s="3"/>
    </row>
    <row r="24">
      <c r="B24" s="4"/>
      <c r="C24" t="s" s="4">
        <v>5</v>
      </c>
      <c r="D24" t="s" s="5">
        <v>99</v>
      </c>
    </row>
    <row r="25">
      <c r="B25" t="s" s="3">
        <v>103</v>
      </c>
      <c r="C25" s="3"/>
      <c r="D25" s="3"/>
    </row>
    <row r="26">
      <c r="B26" s="4"/>
      <c r="C26" t="s" s="4">
        <v>5</v>
      </c>
      <c r="D26" t="s" s="5">
        <v>103</v>
      </c>
    </row>
  </sheetData>
  <mergeCells count="1">
    <mergeCell ref="B3:D3"/>
  </mergeCells>
  <hyperlinks>
    <hyperlink ref="D10" location="'Oppskriftstabell'!R1C1" tooltip="" display="Oppskriftstabell"/>
    <hyperlink ref="D12" location="'Karamellpudding'!R1C1" tooltip="" display="Karamellpudding"/>
    <hyperlink ref="D14" location="'Prinsessepudding'!R1C1" tooltip="" display="Prinsessepudding"/>
    <hyperlink ref="D16" location="'Jordbærfromasj'!R1C1" tooltip="" display="Jordbærfromasj"/>
    <hyperlink ref="D18" location="'Sjokolademousse'!R1C1" tooltip="" display="Sjokolademousse"/>
    <hyperlink ref="D20" location="'Panna Cotta'!R1C1" tooltip="" display="Panna Cotta"/>
    <hyperlink ref="D22" location="'Mangokrem'!R1C1" tooltip="" display="Mangokrem"/>
    <hyperlink ref="D24" location="'Sjokoladepudding'!R1C1" tooltip="" display="Sjokoladepudding"/>
    <hyperlink ref="D26" location="'Vaniljesaus'!R1C1" tooltip="" display="Vaniljesaus"/>
  </hyperlinks>
</worksheet>
</file>

<file path=xl/worksheets/sheet10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283" customWidth="1"/>
    <col min="2" max="2" width="14.3516" style="283" customWidth="1"/>
    <col min="3" max="5" width="10.8516" style="283" customWidth="1"/>
    <col min="6" max="6" width="5.65625" style="283" customWidth="1"/>
    <col min="7" max="7" width="19.8516" style="283" customWidth="1"/>
    <col min="8" max="8" width="15.3516" style="283" customWidth="1"/>
    <col min="9" max="9" width="10.8516" style="283" customWidth="1"/>
    <col min="10" max="10" width="12.3516" style="283" customWidth="1"/>
    <col min="11" max="11" width="10.8516" style="283" customWidth="1"/>
    <col min="12" max="256" width="10.8516" style="283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103</v>
      </c>
      <c r="B2" s="68"/>
      <c r="C2" s="68"/>
      <c r="D2" s="68"/>
      <c r="E2" s="69"/>
      <c r="F2" s="194"/>
      <c r="G2" t="s" s="71">
        <v>103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253">
        <v>41</v>
      </c>
      <c r="H3" t="s" s="253">
        <v>42</v>
      </c>
      <c r="I3" t="s" s="253">
        <v>43</v>
      </c>
      <c r="J3" t="s" s="253">
        <v>44</v>
      </c>
      <c r="K3" s="80"/>
    </row>
    <row r="4" ht="15" customHeight="1">
      <c r="A4" t="s" s="284">
        <v>31</v>
      </c>
      <c r="B4" s="285">
        <v>5.5</v>
      </c>
      <c r="C4" s="285"/>
      <c r="D4" s="84">
        <v>71.2</v>
      </c>
      <c r="E4" s="195">
        <f>D4/1000*B4</f>
        <v>0.3916</v>
      </c>
      <c r="F4" s="86"/>
      <c r="G4" t="s" s="111">
        <v>33</v>
      </c>
      <c r="H4" s="264">
        <v>1</v>
      </c>
      <c r="I4" s="278">
        <v>281.75</v>
      </c>
      <c r="J4" s="85">
        <f>I4/1000*H4</f>
        <v>0.28175</v>
      </c>
      <c r="K4" s="16"/>
    </row>
    <row r="5" ht="15.5" customHeight="1">
      <c r="A5" t="s" s="286">
        <v>11</v>
      </c>
      <c r="B5" s="287">
        <v>11</v>
      </c>
      <c r="C5" s="287"/>
      <c r="D5" s="90">
        <v>15.36</v>
      </c>
      <c r="E5" s="198">
        <f>D5/1000*B5</f>
        <v>0.16896</v>
      </c>
      <c r="F5" s="86"/>
      <c r="G5" t="s" s="81">
        <v>11</v>
      </c>
      <c r="H5" s="82">
        <v>25</v>
      </c>
      <c r="I5" s="84">
        <v>15.36</v>
      </c>
      <c r="J5" s="195">
        <f>I5/1000*H5</f>
        <v>0.384</v>
      </c>
      <c r="K5" s="16"/>
    </row>
    <row r="6" ht="15" customHeight="1">
      <c r="A6" t="s" s="286">
        <v>32</v>
      </c>
      <c r="B6" s="287">
        <v>16.5</v>
      </c>
      <c r="C6" s="287"/>
      <c r="D6" s="90">
        <v>68.2</v>
      </c>
      <c r="E6" s="198">
        <f>D6/1000*B6</f>
        <v>1.1253</v>
      </c>
      <c r="F6" s="86"/>
      <c r="G6" t="s" s="87">
        <v>104</v>
      </c>
      <c r="H6" s="88">
        <v>6</v>
      </c>
      <c r="I6" s="90">
        <v>88</v>
      </c>
      <c r="J6" s="198">
        <f>I6/1000*H6</f>
        <v>0.528</v>
      </c>
      <c r="K6" s="16"/>
    </row>
    <row r="7" ht="15" customHeight="1">
      <c r="A7" t="s" s="286">
        <v>33</v>
      </c>
      <c r="B7" s="287">
        <v>0.8</v>
      </c>
      <c r="C7" s="287"/>
      <c r="D7" s="90">
        <v>281.75</v>
      </c>
      <c r="E7" s="198">
        <f>D7/1000*B7</f>
        <v>0.2254</v>
      </c>
      <c r="F7" s="86"/>
      <c r="G7" t="s" s="87">
        <v>13</v>
      </c>
      <c r="H7" s="21">
        <v>2.5</v>
      </c>
      <c r="I7" s="90">
        <v>27.89</v>
      </c>
      <c r="J7" s="198">
        <f>I7/1000*H7</f>
        <v>0.06972500000000001</v>
      </c>
      <c r="K7" s="16"/>
    </row>
    <row r="8" ht="15" customHeight="1">
      <c r="A8" t="s" s="288">
        <v>13</v>
      </c>
      <c r="B8" s="289">
        <v>2.1</v>
      </c>
      <c r="C8" s="289"/>
      <c r="D8" s="96">
        <v>27.98</v>
      </c>
      <c r="E8" s="199">
        <f>D8/1000*B8</f>
        <v>0.058758</v>
      </c>
      <c r="F8" s="86"/>
      <c r="G8" t="s" s="93">
        <v>105</v>
      </c>
      <c r="H8" s="94">
        <v>1</v>
      </c>
      <c r="I8" s="279">
        <v>70.5</v>
      </c>
      <c r="J8" s="199">
        <f>I8/1000*H8</f>
        <v>0.07049999999999999</v>
      </c>
      <c r="K8" s="273"/>
    </row>
    <row r="9" ht="15" customHeight="1">
      <c r="A9" s="290"/>
      <c r="B9" s="291"/>
      <c r="C9" s="291"/>
      <c r="D9" s="292"/>
      <c r="E9" s="99"/>
      <c r="F9" s="86"/>
      <c r="G9" s="281"/>
      <c r="H9" s="282"/>
      <c r="I9" s="257"/>
      <c r="J9" s="258"/>
      <c r="K9" s="110"/>
    </row>
    <row r="10" ht="15" customHeight="1">
      <c r="A10" t="s" s="111">
        <v>73</v>
      </c>
      <c r="B10" s="112">
        <f>SUM(B4:C8)</f>
        <v>35.9</v>
      </c>
      <c r="C10" s="113"/>
      <c r="D10" s="114"/>
      <c r="E10" s="115"/>
      <c r="F10" s="86"/>
      <c r="G10" t="s" s="111">
        <v>73</v>
      </c>
      <c r="H10" s="113">
        <f>SUM(H4:H8)</f>
        <v>35.5</v>
      </c>
      <c r="I10" s="117"/>
      <c r="J10" s="118"/>
      <c r="K10" s="33"/>
    </row>
    <row r="11" ht="15" customHeight="1">
      <c r="A11" t="s" s="156">
        <v>50</v>
      </c>
      <c r="B11" s="157"/>
      <c r="C11" s="157"/>
      <c r="D11" s="158"/>
      <c r="E11" s="122">
        <f>SUM(E4:E7)</f>
        <v>1.91126</v>
      </c>
      <c r="F11" s="86"/>
      <c r="G11" t="s" s="119">
        <v>75</v>
      </c>
      <c r="H11" s="120"/>
      <c r="I11" s="121"/>
      <c r="J11" s="123">
        <f>SUM(J4:J8)</f>
        <v>1.333975</v>
      </c>
      <c r="K11" s="16"/>
    </row>
    <row r="12" ht="16" customHeight="1">
      <c r="A12" s="56"/>
      <c r="B12" s="57"/>
      <c r="C12" s="57"/>
      <c r="D12" s="124"/>
      <c r="E12" t="s" s="125">
        <v>106</v>
      </c>
      <c r="F12" s="130"/>
      <c r="G12" s="127"/>
      <c r="H12" s="57"/>
      <c r="I12" s="57"/>
      <c r="J12" s="57"/>
      <c r="K12" s="33"/>
    </row>
    <row r="13" ht="15" customHeight="1">
      <c r="A13" s="58"/>
      <c r="B13" s="118"/>
      <c r="C13" s="118"/>
      <c r="D13" s="128"/>
      <c r="E13" s="129">
        <f>((J11-E11)/J11)*100</f>
        <v>-43.27554864221592</v>
      </c>
      <c r="F13" s="126"/>
      <c r="G13" s="131"/>
      <c r="H13" s="118"/>
      <c r="I13" s="118"/>
      <c r="J13" s="59"/>
      <c r="K13" s="33"/>
    </row>
    <row r="14" ht="15" customHeight="1">
      <c r="A14" s="132"/>
      <c r="B14" t="s" s="133">
        <v>53</v>
      </c>
      <c r="C14" s="134"/>
      <c r="D14" s="131"/>
      <c r="E14" s="135"/>
      <c r="F14" s="140"/>
      <c r="G14" s="136"/>
      <c r="H14" t="s" s="133">
        <v>53</v>
      </c>
      <c r="I14" s="134"/>
      <c r="J14" s="131"/>
      <c r="K14" s="33"/>
    </row>
    <row r="15" ht="15" customHeight="1">
      <c r="A15" s="137"/>
      <c r="B15" t="s" s="7">
        <v>54</v>
      </c>
      <c r="C15" t="s" s="138">
        <v>55</v>
      </c>
      <c r="D15" s="131"/>
      <c r="E15" s="139"/>
      <c r="F15" s="140"/>
      <c r="G15" s="141"/>
      <c r="H15" t="s" s="7">
        <v>54</v>
      </c>
      <c r="I15" t="s" s="138">
        <v>55</v>
      </c>
      <c r="J15" s="131"/>
      <c r="K15" s="33"/>
    </row>
    <row r="16" ht="15" customHeight="1">
      <c r="A16" t="s" s="142">
        <v>56</v>
      </c>
      <c r="B16" s="143">
        <v>10</v>
      </c>
      <c r="C16" s="143">
        <f>B16*60</f>
        <v>600</v>
      </c>
      <c r="D16" s="131"/>
      <c r="E16" s="139"/>
      <c r="F16" s="140"/>
      <c r="G16" t="s" s="142">
        <v>56</v>
      </c>
      <c r="H16" s="143">
        <v>35</v>
      </c>
      <c r="I16" s="143">
        <v>2400</v>
      </c>
      <c r="J16" s="131"/>
      <c r="K16" s="33"/>
    </row>
    <row r="17" ht="15" customHeight="1">
      <c r="A17" s="31"/>
      <c r="B17" s="32"/>
      <c r="C17" s="144"/>
      <c r="D17" s="59"/>
      <c r="E17" s="139"/>
      <c r="F17" s="140"/>
      <c r="G17" s="145"/>
      <c r="H17" s="32"/>
      <c r="I17" s="144"/>
      <c r="J17" s="59"/>
      <c r="K17" s="33"/>
    </row>
    <row r="18" ht="44" customHeight="1">
      <c r="A18" t="s" s="146">
        <v>57</v>
      </c>
      <c r="B18" t="s" s="146">
        <v>58</v>
      </c>
      <c r="C18" s="131"/>
      <c r="D18" s="59"/>
      <c r="E18" s="139"/>
      <c r="F18" s="140"/>
      <c r="G18" t="s" s="147">
        <v>57</v>
      </c>
      <c r="H18" t="s" s="147">
        <v>58</v>
      </c>
      <c r="I18" s="131"/>
      <c r="J18" s="59"/>
      <c r="K18" s="33"/>
    </row>
    <row r="19" ht="15" customHeight="1">
      <c r="A19" s="148">
        <v>40000</v>
      </c>
      <c r="B19" s="148">
        <f>A19*1.4</f>
        <v>56000</v>
      </c>
      <c r="C19" s="131"/>
      <c r="D19" s="59"/>
      <c r="E19" s="139"/>
      <c r="F19" s="140"/>
      <c r="G19" s="148">
        <v>40000</v>
      </c>
      <c r="H19" s="148">
        <f>G19*1.4</f>
        <v>56000</v>
      </c>
      <c r="I19" s="131"/>
      <c r="J19" s="59"/>
      <c r="K19" s="33"/>
    </row>
    <row r="20" ht="15" customHeight="1">
      <c r="A20" s="149"/>
      <c r="B20" s="150"/>
      <c r="C20" s="118"/>
      <c r="D20" s="118"/>
      <c r="E20" s="139"/>
      <c r="F20" s="140"/>
      <c r="G20" s="151"/>
      <c r="H20" s="150"/>
      <c r="I20" s="118"/>
      <c r="J20" s="118"/>
      <c r="K20" s="33"/>
    </row>
    <row r="21" ht="15" customHeight="1">
      <c r="A21" s="137"/>
      <c r="B21" t="s" s="152">
        <v>59</v>
      </c>
      <c r="C21" t="s" s="152">
        <v>60</v>
      </c>
      <c r="D21" t="s" s="152">
        <v>61</v>
      </c>
      <c r="E21" s="136"/>
      <c r="F21" s="140"/>
      <c r="G21" s="141"/>
      <c r="H21" t="s" s="152">
        <v>59</v>
      </c>
      <c r="I21" t="s" s="152">
        <v>60</v>
      </c>
      <c r="J21" t="s" s="152">
        <v>61</v>
      </c>
      <c r="K21" s="16"/>
    </row>
    <row r="22" ht="15" customHeight="1">
      <c r="A22" t="s" s="153">
        <v>62</v>
      </c>
      <c r="B22" s="148">
        <f>B19/2.68333333333333/60</f>
        <v>347.8260869565221</v>
      </c>
      <c r="C22" s="148">
        <f>B22/60</f>
        <v>5.797101449275369</v>
      </c>
      <c r="D22" s="148">
        <f>C22/60</f>
        <v>0.09661835748792283</v>
      </c>
      <c r="E22" s="136"/>
      <c r="F22" s="140"/>
      <c r="G22" t="s" s="153">
        <v>62</v>
      </c>
      <c r="H22" s="148">
        <f>H19/2.68333333333333/60</f>
        <v>347.8260869565221</v>
      </c>
      <c r="I22" s="148">
        <f>H22/60</f>
        <v>5.797101449275369</v>
      </c>
      <c r="J22" s="148">
        <f>I22/60</f>
        <v>0.09661835748792283</v>
      </c>
      <c r="K22" s="16"/>
    </row>
    <row r="23" ht="15" customHeight="1">
      <c r="A23" s="31"/>
      <c r="B23" s="32"/>
      <c r="C23" s="32"/>
      <c r="D23" s="32"/>
      <c r="E23" s="154"/>
      <c r="F23" s="140"/>
      <c r="G23" s="145"/>
      <c r="H23" s="32"/>
      <c r="I23" s="32"/>
      <c r="J23" s="32"/>
      <c r="K23" s="155"/>
    </row>
    <row r="24" ht="15" customHeight="1">
      <c r="A24" t="s" s="156">
        <v>63</v>
      </c>
      <c r="B24" s="157"/>
      <c r="C24" s="157"/>
      <c r="D24" s="158"/>
      <c r="E24" s="123">
        <f>D22*C16</f>
        <v>57.9710144927537</v>
      </c>
      <c r="F24" s="173"/>
      <c r="G24" t="s" s="156">
        <v>63</v>
      </c>
      <c r="H24" s="157"/>
      <c r="I24" s="157"/>
      <c r="J24" s="158"/>
      <c r="K24" s="123">
        <f>J22*I16</f>
        <v>231.8840579710148</v>
      </c>
    </row>
    <row r="25" ht="15" customHeight="1">
      <c r="A25" s="31"/>
      <c r="B25" s="32"/>
      <c r="C25" s="32"/>
      <c r="D25" s="32"/>
      <c r="E25" s="159"/>
      <c r="F25" s="140"/>
      <c r="G25" s="145"/>
      <c r="H25" s="32"/>
      <c r="I25" s="32"/>
      <c r="J25" s="32"/>
      <c r="K25" s="211"/>
    </row>
    <row r="26" ht="15" customHeight="1">
      <c r="A26" t="s" s="162">
        <v>64</v>
      </c>
      <c r="B26" s="163"/>
      <c r="C26" s="163"/>
      <c r="D26" s="164"/>
      <c r="E26" s="165">
        <f>E11</f>
        <v>1.91126</v>
      </c>
      <c r="F26" s="86"/>
      <c r="G26" t="s" s="166">
        <v>64</v>
      </c>
      <c r="H26" s="167"/>
      <c r="I26" s="167"/>
      <c r="J26" s="168"/>
      <c r="K26" s="169">
        <f>J11</f>
        <v>1.333975</v>
      </c>
    </row>
    <row r="27" ht="15" customHeight="1">
      <c r="A27" t="s" s="170">
        <v>65</v>
      </c>
      <c r="B27" s="171"/>
      <c r="C27" s="171"/>
      <c r="D27" s="171"/>
      <c r="E27" s="172">
        <f>E24/100</f>
        <v>0.5797101449275369</v>
      </c>
      <c r="F27" s="173"/>
      <c r="G27" t="s" s="170">
        <v>65</v>
      </c>
      <c r="H27" s="171"/>
      <c r="I27" s="171"/>
      <c r="J27" s="171"/>
      <c r="K27" s="172">
        <f>K24/100</f>
        <v>2.318840579710148</v>
      </c>
    </row>
    <row r="28" ht="15" customHeight="1">
      <c r="A28" s="31"/>
      <c r="B28" s="32"/>
      <c r="C28" s="32"/>
      <c r="D28" s="32"/>
      <c r="E28" s="159"/>
      <c r="F28" s="140"/>
      <c r="G28" s="145"/>
      <c r="H28" s="32"/>
      <c r="I28" s="32"/>
      <c r="J28" s="32"/>
      <c r="K28" s="211"/>
    </row>
    <row r="29" ht="15" customHeight="1">
      <c r="A29" t="s" s="175">
        <v>66</v>
      </c>
      <c r="B29" s="176"/>
      <c r="C29" s="176"/>
      <c r="D29" s="177"/>
      <c r="E29" s="212">
        <f>SUM(E26:E27)</f>
        <v>2.490970144927537</v>
      </c>
      <c r="F29" s="213"/>
      <c r="G29" t="s" s="175">
        <v>66</v>
      </c>
      <c r="H29" s="176"/>
      <c r="I29" s="176"/>
      <c r="J29" s="177"/>
      <c r="K29" s="178">
        <f>SUM(K26:K27)</f>
        <v>3.652815579710148</v>
      </c>
    </row>
    <row r="30" ht="40" customHeight="1">
      <c r="A30" s="214"/>
      <c r="B30" s="214"/>
      <c r="C30" s="214"/>
      <c r="D30" s="215"/>
      <c r="E30" t="s" s="216">
        <v>77</v>
      </c>
      <c r="F30" s="270"/>
      <c r="G30" s="214"/>
      <c r="H30" s="214"/>
      <c r="I30" s="214"/>
      <c r="J30" s="214"/>
      <c r="K30" s="214"/>
    </row>
    <row r="31" ht="16" customHeight="1">
      <c r="A31" s="219"/>
      <c r="B31" s="219"/>
      <c r="C31" s="219"/>
      <c r="D31" s="220"/>
      <c r="E31" s="221">
        <f>((K29-E29)/K29)*100</f>
        <v>31.8068462376303</v>
      </c>
      <c r="F31" s="271"/>
      <c r="G31" s="219"/>
      <c r="H31" s="219"/>
      <c r="I31" s="219"/>
      <c r="J31" s="219"/>
      <c r="K31" s="219"/>
    </row>
  </sheetData>
  <mergeCells count="20">
    <mergeCell ref="A29:D29"/>
    <mergeCell ref="G29:J29"/>
    <mergeCell ref="A24:D24"/>
    <mergeCell ref="G24:J24"/>
    <mergeCell ref="A26:D26"/>
    <mergeCell ref="G26:J26"/>
    <mergeCell ref="A27:D27"/>
    <mergeCell ref="G27:J27"/>
    <mergeCell ref="H14:I14"/>
    <mergeCell ref="A2:E2"/>
    <mergeCell ref="G2:J2"/>
    <mergeCell ref="B3:C3"/>
    <mergeCell ref="B4:C4"/>
    <mergeCell ref="B5:C5"/>
    <mergeCell ref="B6:C6"/>
    <mergeCell ref="B7:C7"/>
    <mergeCell ref="B8:C8"/>
    <mergeCell ref="B10:C10"/>
    <mergeCell ref="A11:D11"/>
    <mergeCell ref="B14:C1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H63"/>
  <sheetViews>
    <sheetView workbookViewId="0" showGridLines="0" defaultGridColor="1"/>
  </sheetViews>
  <sheetFormatPr defaultColWidth="10.8333" defaultRowHeight="14.5" customHeight="1" outlineLevelRow="0" outlineLevelCol="0"/>
  <cols>
    <col min="1" max="1" width="19.5" style="6" customWidth="1"/>
    <col min="2" max="2" width="7.35156" style="6" customWidth="1"/>
    <col min="3" max="3" width="7.85156" style="6" customWidth="1"/>
    <col min="4" max="4" width="7.5" style="6" customWidth="1"/>
    <col min="5" max="5" width="6.67188" style="6" customWidth="1"/>
    <col min="6" max="6" width="6.85156" style="6" customWidth="1"/>
    <col min="7" max="7" width="8" style="6" customWidth="1"/>
    <col min="8" max="8" width="10.8516" style="6" customWidth="1"/>
    <col min="9" max="256" width="10.8516" style="6" customWidth="1"/>
  </cols>
  <sheetData>
    <row r="1" ht="15" customHeight="1">
      <c r="A1" t="s" s="7">
        <v>6</v>
      </c>
      <c r="B1" s="8"/>
      <c r="C1" t="s" s="7">
        <v>7</v>
      </c>
      <c r="D1" s="9"/>
      <c r="E1" s="9"/>
      <c r="F1" s="9"/>
      <c r="G1" s="8"/>
      <c r="H1" s="10"/>
    </row>
    <row r="2" ht="15" customHeight="1">
      <c r="A2" t="s" s="11">
        <v>8</v>
      </c>
      <c r="B2" s="12"/>
      <c r="C2" s="13">
        <v>10</v>
      </c>
      <c r="D2" s="14">
        <v>100</v>
      </c>
      <c r="E2" s="14">
        <v>300</v>
      </c>
      <c r="F2" s="14">
        <v>600</v>
      </c>
      <c r="G2" s="15">
        <v>1000</v>
      </c>
      <c r="H2" s="16"/>
    </row>
    <row r="3" ht="15.5" customHeight="1">
      <c r="A3" t="s" s="17">
        <v>9</v>
      </c>
      <c r="B3" t="s" s="18">
        <v>10</v>
      </c>
      <c r="C3" s="19">
        <v>0.99</v>
      </c>
      <c r="D3" s="20">
        <f>C3/10*D2</f>
        <v>9.9</v>
      </c>
      <c r="E3" s="21">
        <f>C3/10*E2</f>
        <v>29.7</v>
      </c>
      <c r="F3" s="20">
        <f>C3/10*F2</f>
        <v>59.40000000000001</v>
      </c>
      <c r="G3" s="22">
        <f>C3/10*G2</f>
        <v>99</v>
      </c>
      <c r="H3" s="16"/>
    </row>
    <row r="4" ht="15" customHeight="1">
      <c r="A4" t="s" s="23">
        <v>11</v>
      </c>
      <c r="B4" t="s" s="24">
        <v>12</v>
      </c>
      <c r="C4" s="19">
        <v>0.47</v>
      </c>
      <c r="D4" s="20">
        <f>C4/C2*D2</f>
        <v>4.7</v>
      </c>
      <c r="E4" s="21">
        <f>C4/10*100</f>
        <v>4.7</v>
      </c>
      <c r="F4" s="20">
        <f>C4/10*F2</f>
        <v>28.2</v>
      </c>
      <c r="G4" s="22">
        <f>C4/10*G2</f>
        <v>47</v>
      </c>
      <c r="H4" s="16"/>
    </row>
    <row r="5" ht="15" customHeight="1">
      <c r="A5" t="s" s="25">
        <v>13</v>
      </c>
      <c r="B5" t="s" s="26">
        <v>10</v>
      </c>
      <c r="C5" s="27">
        <v>0.335</v>
      </c>
      <c r="D5" s="28">
        <f>C5/10*D2</f>
        <v>3.35</v>
      </c>
      <c r="E5" s="29">
        <f>C5/10*E2</f>
        <v>10.05</v>
      </c>
      <c r="F5" s="28">
        <f>C5/10*F2</f>
        <v>20.1</v>
      </c>
      <c r="G5" s="30">
        <f>C5/10*G2</f>
        <v>33.5</v>
      </c>
      <c r="H5" s="16"/>
    </row>
    <row r="6" ht="15" customHeight="1">
      <c r="A6" s="31"/>
      <c r="B6" s="32"/>
      <c r="C6" s="32"/>
      <c r="D6" s="32"/>
      <c r="E6" s="32"/>
      <c r="F6" s="32"/>
      <c r="G6" s="32"/>
      <c r="H6" s="33"/>
    </row>
    <row r="7" ht="15" customHeight="1">
      <c r="A7" t="s" s="7">
        <v>14</v>
      </c>
      <c r="B7" s="8"/>
      <c r="C7" t="s" s="7">
        <v>7</v>
      </c>
      <c r="D7" s="9"/>
      <c r="E7" s="9"/>
      <c r="F7" s="9"/>
      <c r="G7" s="8"/>
      <c r="H7" s="16"/>
    </row>
    <row r="8" ht="15" customHeight="1">
      <c r="A8" t="s" s="11">
        <v>8</v>
      </c>
      <c r="B8" s="12"/>
      <c r="C8" s="34">
        <v>10</v>
      </c>
      <c r="D8" s="35">
        <v>100</v>
      </c>
      <c r="E8" s="35">
        <v>300</v>
      </c>
      <c r="F8" s="35">
        <v>600</v>
      </c>
      <c r="G8" s="36">
        <v>1000</v>
      </c>
      <c r="H8" s="16"/>
    </row>
    <row r="9" ht="15.5" customHeight="1">
      <c r="A9" t="s" s="17">
        <v>15</v>
      </c>
      <c r="B9" t="s" s="18">
        <v>10</v>
      </c>
      <c r="C9" s="37">
        <v>0.625</v>
      </c>
      <c r="D9" s="38">
        <f>C9/10*D8</f>
        <v>6.25</v>
      </c>
      <c r="E9" s="39">
        <f>C9/10*E8</f>
        <v>18.75</v>
      </c>
      <c r="F9" s="38">
        <f>C9/10*F8</f>
        <v>37.5</v>
      </c>
      <c r="G9" s="40">
        <f>C9/10*G8</f>
        <v>62.5</v>
      </c>
      <c r="H9" s="16"/>
    </row>
    <row r="10" ht="15" customHeight="1">
      <c r="A10" t="s" s="23">
        <v>16</v>
      </c>
      <c r="B10" t="s" s="24">
        <v>12</v>
      </c>
      <c r="C10" s="41">
        <v>0.1</v>
      </c>
      <c r="D10" s="20">
        <f>C10/C8*D8</f>
        <v>1</v>
      </c>
      <c r="E10" s="21">
        <f>C10/10*100</f>
        <v>1</v>
      </c>
      <c r="F10" s="20">
        <f>C10/10*F8</f>
        <v>6</v>
      </c>
      <c r="G10" s="22">
        <f>C10/10*G8</f>
        <v>10</v>
      </c>
      <c r="H10" s="16"/>
    </row>
    <row r="11" ht="15" customHeight="1">
      <c r="A11" t="s" s="23">
        <v>17</v>
      </c>
      <c r="B11" t="s" s="24">
        <v>10</v>
      </c>
      <c r="C11" s="41">
        <v>0.0125</v>
      </c>
      <c r="D11" s="20">
        <f>C11/10*D8</f>
        <v>0.125</v>
      </c>
      <c r="E11" s="21">
        <f>C11/10*E8</f>
        <v>0.375</v>
      </c>
      <c r="F11" s="20">
        <f>C11/10*F8</f>
        <v>0.75</v>
      </c>
      <c r="G11" s="22">
        <f>C11/10*G8</f>
        <v>1.25</v>
      </c>
      <c r="H11" s="16"/>
    </row>
    <row r="12" ht="15" customHeight="1">
      <c r="A12" t="s" s="23">
        <v>13</v>
      </c>
      <c r="B12" t="s" s="24">
        <v>10</v>
      </c>
      <c r="C12" s="41">
        <v>0.15</v>
      </c>
      <c r="D12" s="20">
        <f>C12/10*D8</f>
        <v>1.5</v>
      </c>
      <c r="E12" s="21">
        <f>C12/10*E8</f>
        <v>4.5</v>
      </c>
      <c r="F12" s="20">
        <f>C12/10*F8</f>
        <v>9</v>
      </c>
      <c r="G12" s="22">
        <f>C12/10*G8</f>
        <v>15</v>
      </c>
      <c r="H12" s="16"/>
    </row>
    <row r="13" ht="15" customHeight="1">
      <c r="A13" t="s" s="25">
        <v>18</v>
      </c>
      <c r="B13" t="s" s="26">
        <v>10</v>
      </c>
      <c r="C13" s="42">
        <v>0.15</v>
      </c>
      <c r="D13" s="28">
        <f>C13/10*D8</f>
        <v>1.5</v>
      </c>
      <c r="E13" s="29">
        <f>C13/10*E8</f>
        <v>4.5</v>
      </c>
      <c r="F13" s="28">
        <f>C13/10*F8</f>
        <v>9</v>
      </c>
      <c r="G13" s="30">
        <f>C13/10*G8</f>
        <v>15</v>
      </c>
      <c r="H13" s="16"/>
    </row>
    <row r="14" ht="15" customHeight="1">
      <c r="A14" s="31"/>
      <c r="B14" s="32"/>
      <c r="C14" s="32"/>
      <c r="D14" s="32"/>
      <c r="E14" s="32"/>
      <c r="F14" s="32"/>
      <c r="G14" s="32"/>
      <c r="H14" s="33"/>
    </row>
    <row r="15" ht="15" customHeight="1">
      <c r="A15" t="s" s="7">
        <v>19</v>
      </c>
      <c r="B15" s="8"/>
      <c r="C15" t="s" s="7">
        <v>7</v>
      </c>
      <c r="D15" s="9"/>
      <c r="E15" s="9"/>
      <c r="F15" s="9"/>
      <c r="G15" s="8"/>
      <c r="H15" s="16"/>
    </row>
    <row r="16" ht="15" customHeight="1">
      <c r="A16" t="s" s="11">
        <v>8</v>
      </c>
      <c r="B16" s="12"/>
      <c r="C16" s="34">
        <v>10</v>
      </c>
      <c r="D16" s="35">
        <v>100</v>
      </c>
      <c r="E16" s="35">
        <v>300</v>
      </c>
      <c r="F16" s="35">
        <v>600</v>
      </c>
      <c r="G16" s="36">
        <v>1000</v>
      </c>
      <c r="H16" s="16"/>
    </row>
    <row r="17" ht="15.5" customHeight="1">
      <c r="A17" t="s" s="17">
        <v>20</v>
      </c>
      <c r="B17" t="s" s="18">
        <v>10</v>
      </c>
      <c r="C17" s="37">
        <v>0.333</v>
      </c>
      <c r="D17" s="38">
        <f>C17/10*D16</f>
        <v>3.330000000000001</v>
      </c>
      <c r="E17" s="39">
        <f>C17/10*E16</f>
        <v>9.99</v>
      </c>
      <c r="F17" s="38">
        <f>C17/10*F16</f>
        <v>19.98</v>
      </c>
      <c r="G17" s="40">
        <f>C17/10*G16</f>
        <v>33.3</v>
      </c>
      <c r="H17" s="16"/>
    </row>
    <row r="18" ht="15" customHeight="1">
      <c r="A18" t="s" s="23">
        <v>21</v>
      </c>
      <c r="B18" t="s" s="24">
        <v>12</v>
      </c>
      <c r="C18" s="41">
        <v>0.1332</v>
      </c>
      <c r="D18" s="20">
        <f>C18/C16*D16</f>
        <v>1.332</v>
      </c>
      <c r="E18" s="21">
        <f>C18/10*100</f>
        <v>1.332</v>
      </c>
      <c r="F18" s="20">
        <f>C18/10*F16</f>
        <v>7.992000000000001</v>
      </c>
      <c r="G18" s="22">
        <f>C18/10*G16</f>
        <v>13.32</v>
      </c>
      <c r="H18" s="16"/>
    </row>
    <row r="19" ht="15" customHeight="1">
      <c r="A19" t="s" s="23">
        <v>22</v>
      </c>
      <c r="B19" t="s" s="24">
        <v>10</v>
      </c>
      <c r="C19" s="41">
        <v>0.444</v>
      </c>
      <c r="D19" s="20">
        <f>C19/10*D16</f>
        <v>4.44</v>
      </c>
      <c r="E19" s="21">
        <f>C19/10*E16</f>
        <v>13.32</v>
      </c>
      <c r="F19" s="20">
        <f>C19/10*F16</f>
        <v>26.64</v>
      </c>
      <c r="G19" s="22">
        <f>C19/10*G16</f>
        <v>44.4</v>
      </c>
      <c r="H19" s="16"/>
    </row>
    <row r="20" ht="15" customHeight="1">
      <c r="A20" t="s" s="23">
        <v>13</v>
      </c>
      <c r="B20" t="s" s="24">
        <v>10</v>
      </c>
      <c r="C20" s="41">
        <v>0.37</v>
      </c>
      <c r="D20" s="20">
        <f>C20/10*D16</f>
        <v>3.7</v>
      </c>
      <c r="E20" s="21">
        <f>C20/10*E16</f>
        <v>11.1</v>
      </c>
      <c r="F20" s="20">
        <f>C20/10*F16</f>
        <v>22.2</v>
      </c>
      <c r="G20" s="22">
        <f>C20/10*G16</f>
        <v>37</v>
      </c>
      <c r="H20" s="16"/>
    </row>
    <row r="21" ht="15" customHeight="1">
      <c r="A21" t="s" s="23">
        <v>17</v>
      </c>
      <c r="B21" t="s" s="24">
        <v>10</v>
      </c>
      <c r="C21" s="41">
        <v>0.008</v>
      </c>
      <c r="D21" s="20">
        <f>C21/10*D16</f>
        <v>0.08</v>
      </c>
      <c r="E21" s="21">
        <f>C21/10*E16</f>
        <v>0.24</v>
      </c>
      <c r="F21" s="20">
        <f>C21/10*F16</f>
        <v>0.48</v>
      </c>
      <c r="G21" s="22">
        <f>C21/10*G16</f>
        <v>0.8</v>
      </c>
      <c r="H21" s="16"/>
    </row>
    <row r="22" ht="15" customHeight="1">
      <c r="A22" t="s" s="23">
        <v>23</v>
      </c>
      <c r="B22" t="s" s="24">
        <v>10</v>
      </c>
      <c r="C22" s="41">
        <v>0.037</v>
      </c>
      <c r="D22" s="20">
        <f>C22/10*D16</f>
        <v>0.37</v>
      </c>
      <c r="E22" s="21">
        <f>C22/10*E16</f>
        <v>1.11</v>
      </c>
      <c r="F22" s="20">
        <f>C22/10*100</f>
        <v>0.37</v>
      </c>
      <c r="G22" s="22">
        <f>C22/10*G16</f>
        <v>3.7</v>
      </c>
      <c r="H22" s="16"/>
    </row>
    <row r="23" ht="15" customHeight="1">
      <c r="A23" t="s" s="25">
        <v>24</v>
      </c>
      <c r="B23" t="s" s="26">
        <v>10</v>
      </c>
      <c r="C23" s="42">
        <v>0.01</v>
      </c>
      <c r="D23" s="28">
        <f>C23/10*D16</f>
        <v>0.1</v>
      </c>
      <c r="E23" s="29">
        <f>C23/10*E16</f>
        <v>0.3</v>
      </c>
      <c r="F23" s="28">
        <f>C23/10*F16</f>
        <v>0.6</v>
      </c>
      <c r="G23" s="30">
        <f>C23/10*G16</f>
        <v>1</v>
      </c>
      <c r="H23" s="16"/>
    </row>
    <row r="24" ht="15" customHeight="1">
      <c r="A24" s="31"/>
      <c r="B24" s="32"/>
      <c r="C24" s="32"/>
      <c r="D24" s="32"/>
      <c r="E24" s="32"/>
      <c r="F24" s="32"/>
      <c r="G24" s="32"/>
      <c r="H24" s="33"/>
    </row>
    <row r="25" ht="15" customHeight="1">
      <c r="A25" t="s" s="7">
        <v>25</v>
      </c>
      <c r="B25" s="8"/>
      <c r="C25" t="s" s="7">
        <v>7</v>
      </c>
      <c r="D25" s="9"/>
      <c r="E25" s="9"/>
      <c r="F25" s="9"/>
      <c r="G25" s="8"/>
      <c r="H25" s="16"/>
    </row>
    <row r="26" ht="15" customHeight="1">
      <c r="A26" t="s" s="11">
        <v>8</v>
      </c>
      <c r="B26" s="12"/>
      <c r="C26" s="34">
        <v>10</v>
      </c>
      <c r="D26" s="35">
        <v>100</v>
      </c>
      <c r="E26" s="35">
        <v>300</v>
      </c>
      <c r="F26" s="35">
        <v>600</v>
      </c>
      <c r="G26" s="36">
        <v>1000</v>
      </c>
      <c r="H26" s="16"/>
    </row>
    <row r="27" ht="15.5" customHeight="1">
      <c r="A27" t="s" s="17">
        <v>20</v>
      </c>
      <c r="B27" t="s" s="43">
        <v>10</v>
      </c>
      <c r="C27" s="44">
        <v>0.416</v>
      </c>
      <c r="D27" s="38">
        <f>C27/10*D26</f>
        <v>4.16</v>
      </c>
      <c r="E27" s="39">
        <f>C27/10*E26</f>
        <v>12.48</v>
      </c>
      <c r="F27" s="38">
        <f>C27/10*F26</f>
        <v>24.96</v>
      </c>
      <c r="G27" s="40">
        <f>C27/10*G26</f>
        <v>41.6</v>
      </c>
      <c r="H27" s="16"/>
    </row>
    <row r="28" ht="15" customHeight="1">
      <c r="A28" t="s" s="23">
        <v>11</v>
      </c>
      <c r="B28" t="s" s="45">
        <v>12</v>
      </c>
      <c r="C28" s="46">
        <v>0.1333</v>
      </c>
      <c r="D28" s="20">
        <f>C28/C26*D26</f>
        <v>1.333</v>
      </c>
      <c r="E28" s="21">
        <f>C28/10*100</f>
        <v>1.333</v>
      </c>
      <c r="F28" s="20">
        <f>C28/10*F26</f>
        <v>7.998</v>
      </c>
      <c r="G28" s="22">
        <f>C28/10*G26</f>
        <v>13.33</v>
      </c>
      <c r="H28" s="16"/>
    </row>
    <row r="29" ht="15" customHeight="1">
      <c r="A29" t="s" s="23">
        <v>26</v>
      </c>
      <c r="B29" t="s" s="45">
        <v>10</v>
      </c>
      <c r="C29" s="46">
        <v>0.2833</v>
      </c>
      <c r="D29" s="20">
        <f>C29/10*D26</f>
        <v>2.833</v>
      </c>
      <c r="E29" s="21">
        <f>C29/10*E26</f>
        <v>8.499000000000001</v>
      </c>
      <c r="F29" s="20">
        <f>C29/10*F26</f>
        <v>16.998</v>
      </c>
      <c r="G29" s="22">
        <f>C29/10*G26</f>
        <v>28.33</v>
      </c>
      <c r="H29" s="16"/>
    </row>
    <row r="30" ht="15" customHeight="1">
      <c r="A30" t="s" s="25">
        <v>13</v>
      </c>
      <c r="B30" t="s" s="47">
        <v>10</v>
      </c>
      <c r="C30" s="48">
        <v>0.0833</v>
      </c>
      <c r="D30" s="28">
        <f>C30/10*D26</f>
        <v>0.8330000000000001</v>
      </c>
      <c r="E30" s="29">
        <f>C30/10*E26</f>
        <v>2.499</v>
      </c>
      <c r="F30" s="28">
        <f>C30/10*F26</f>
        <v>4.998</v>
      </c>
      <c r="G30" s="30">
        <f>C30/10*G26</f>
        <v>8.33</v>
      </c>
      <c r="H30" s="16"/>
    </row>
    <row r="31" ht="15" customHeight="1">
      <c r="A31" s="31"/>
      <c r="B31" s="32"/>
      <c r="C31" s="32"/>
      <c r="D31" s="32"/>
      <c r="E31" s="32"/>
      <c r="F31" s="32"/>
      <c r="G31" s="32"/>
      <c r="H31" s="33"/>
    </row>
    <row r="32" ht="15" customHeight="1">
      <c r="A32" t="s" s="7">
        <v>27</v>
      </c>
      <c r="B32" s="8"/>
      <c r="C32" t="s" s="7">
        <v>7</v>
      </c>
      <c r="D32" s="9"/>
      <c r="E32" s="9"/>
      <c r="F32" s="9"/>
      <c r="G32" s="8"/>
      <c r="H32" s="16"/>
    </row>
    <row r="33" ht="15" customHeight="1">
      <c r="A33" t="s" s="11">
        <v>8</v>
      </c>
      <c r="B33" s="12"/>
      <c r="C33" s="34">
        <v>10</v>
      </c>
      <c r="D33" s="35">
        <v>100</v>
      </c>
      <c r="E33" s="35">
        <v>300</v>
      </c>
      <c r="F33" s="35">
        <v>600</v>
      </c>
      <c r="G33" s="36">
        <v>1000</v>
      </c>
      <c r="H33" s="16"/>
    </row>
    <row r="34" ht="15.5" customHeight="1">
      <c r="A34" t="s" s="17">
        <v>15</v>
      </c>
      <c r="B34" t="s" s="18">
        <v>10</v>
      </c>
      <c r="C34" s="37">
        <v>0.92</v>
      </c>
      <c r="D34" s="38">
        <f>C34/10*D33</f>
        <v>9.199999999999999</v>
      </c>
      <c r="E34" s="39">
        <f>C34/10*E33</f>
        <v>27.6</v>
      </c>
      <c r="F34" s="38">
        <f>C34/10*F33</f>
        <v>55.2</v>
      </c>
      <c r="G34" s="40">
        <f>C34/10*G33</f>
        <v>92</v>
      </c>
      <c r="H34" s="16"/>
    </row>
    <row r="35" ht="15" customHeight="1">
      <c r="A35" t="s" s="23">
        <v>11</v>
      </c>
      <c r="B35" t="s" s="24">
        <v>12</v>
      </c>
      <c r="C35" s="41">
        <v>0.4625</v>
      </c>
      <c r="D35" s="20">
        <f>C35/C33*D33</f>
        <v>4.625</v>
      </c>
      <c r="E35" s="21">
        <f>C35/10*100</f>
        <v>4.625</v>
      </c>
      <c r="F35" s="20">
        <f>C35/10*F33</f>
        <v>27.75</v>
      </c>
      <c r="G35" s="22">
        <f>C35/10*G33</f>
        <v>46.25</v>
      </c>
      <c r="H35" s="16"/>
    </row>
    <row r="36" ht="15" customHeight="1">
      <c r="A36" t="s" s="23">
        <v>17</v>
      </c>
      <c r="B36" t="s" s="24">
        <v>10</v>
      </c>
      <c r="C36" s="41">
        <v>0.0296</v>
      </c>
      <c r="D36" s="20">
        <f>C36/10*D33</f>
        <v>0.296</v>
      </c>
      <c r="E36" s="21">
        <f>C36/10*E33</f>
        <v>0.888</v>
      </c>
      <c r="F36" s="20">
        <f>C36/10*F33</f>
        <v>1.776</v>
      </c>
      <c r="G36" s="22">
        <f>C36/10*G33</f>
        <v>2.96</v>
      </c>
      <c r="H36" s="16"/>
    </row>
    <row r="37" ht="15" customHeight="1">
      <c r="A37" t="s" s="25">
        <v>13</v>
      </c>
      <c r="B37" t="s" s="26">
        <v>10</v>
      </c>
      <c r="C37" s="42">
        <v>0.185</v>
      </c>
      <c r="D37" s="28">
        <f>C37/10*D33</f>
        <v>1.85</v>
      </c>
      <c r="E37" s="29">
        <f>C37/10*E33</f>
        <v>5.55</v>
      </c>
      <c r="F37" s="28">
        <f>C37/10*F33</f>
        <v>11.1</v>
      </c>
      <c r="G37" s="30">
        <f>C37/10*G33</f>
        <v>18.5</v>
      </c>
      <c r="H37" s="16"/>
    </row>
    <row r="38" ht="15" customHeight="1">
      <c r="A38" s="31"/>
      <c r="B38" s="32"/>
      <c r="C38" s="32"/>
      <c r="D38" s="32"/>
      <c r="E38" s="32"/>
      <c r="F38" s="32"/>
      <c r="G38" s="32"/>
      <c r="H38" s="33"/>
    </row>
    <row r="39" ht="15" customHeight="1">
      <c r="A39" t="s" s="7">
        <v>28</v>
      </c>
      <c r="B39" s="8"/>
      <c r="C39" t="s" s="7">
        <v>7</v>
      </c>
      <c r="D39" s="9"/>
      <c r="E39" s="9"/>
      <c r="F39" s="9"/>
      <c r="G39" s="8"/>
      <c r="H39" s="16"/>
    </row>
    <row r="40" ht="15" customHeight="1">
      <c r="A40" t="s" s="11">
        <v>8</v>
      </c>
      <c r="B40" s="12"/>
      <c r="C40" s="34">
        <v>10</v>
      </c>
      <c r="D40" s="35">
        <v>100</v>
      </c>
      <c r="E40" s="35">
        <v>300</v>
      </c>
      <c r="F40" s="35">
        <v>600</v>
      </c>
      <c r="G40" s="36">
        <v>1000</v>
      </c>
      <c r="H40" s="16"/>
    </row>
    <row r="41" ht="15.5" customHeight="1">
      <c r="A41" t="s" s="17">
        <v>15</v>
      </c>
      <c r="B41" t="s" s="18">
        <v>10</v>
      </c>
      <c r="C41" s="37">
        <v>0.4166</v>
      </c>
      <c r="D41" s="38">
        <f>C41/10*D40</f>
        <v>4.166</v>
      </c>
      <c r="E41" s="39">
        <f>C41/10*E40</f>
        <v>12.498</v>
      </c>
      <c r="F41" s="38">
        <f>C41/10*F40</f>
        <v>24.996</v>
      </c>
      <c r="G41" s="40">
        <f>C41/10*G40</f>
        <v>41.66</v>
      </c>
      <c r="H41" s="16"/>
    </row>
    <row r="42" ht="15" customHeight="1">
      <c r="A42" t="s" s="23">
        <v>21</v>
      </c>
      <c r="B42" t="s" s="24">
        <v>12</v>
      </c>
      <c r="C42" s="41">
        <v>0.125</v>
      </c>
      <c r="D42" s="20">
        <f>C42/C40*D40</f>
        <v>1.25</v>
      </c>
      <c r="E42" s="21">
        <f>C42/10*100</f>
        <v>1.25</v>
      </c>
      <c r="F42" s="20">
        <f>C42/10*F40</f>
        <v>7.5</v>
      </c>
      <c r="G42" s="22">
        <f>C42/10*G40</f>
        <v>12.5</v>
      </c>
      <c r="H42" s="16"/>
    </row>
    <row r="43" ht="15" customHeight="1">
      <c r="A43" t="s" s="23">
        <v>29</v>
      </c>
      <c r="B43" t="s" s="24">
        <v>10</v>
      </c>
      <c r="C43" s="41">
        <v>0.333</v>
      </c>
      <c r="D43" s="20">
        <f>C43/10*D40</f>
        <v>3.330000000000001</v>
      </c>
      <c r="E43" s="21">
        <f>C43/10*E40</f>
        <v>9.99</v>
      </c>
      <c r="F43" s="20">
        <f>C43/10*F40</f>
        <v>19.98</v>
      </c>
      <c r="G43" s="22">
        <f>C43/10*G40</f>
        <v>33.3</v>
      </c>
      <c r="H43" s="16"/>
    </row>
    <row r="44" ht="15" customHeight="1">
      <c r="A44" t="s" s="25">
        <v>13</v>
      </c>
      <c r="B44" t="s" s="26">
        <v>10</v>
      </c>
      <c r="C44" s="42">
        <v>0.185</v>
      </c>
      <c r="D44" s="28">
        <f>C44/10*D40</f>
        <v>1.85</v>
      </c>
      <c r="E44" s="29">
        <f>C44/10*E40</f>
        <v>5.55</v>
      </c>
      <c r="F44" s="28">
        <f>C44/10*F40</f>
        <v>11.1</v>
      </c>
      <c r="G44" s="30">
        <f>C44/10*G40</f>
        <v>18.5</v>
      </c>
      <c r="H44" s="16"/>
    </row>
    <row r="45" ht="15" customHeight="1">
      <c r="A45" s="31"/>
      <c r="B45" s="32"/>
      <c r="C45" s="32"/>
      <c r="D45" s="32"/>
      <c r="E45" s="32"/>
      <c r="F45" s="32"/>
      <c r="G45" s="32"/>
      <c r="H45" s="33"/>
    </row>
    <row r="46" ht="15" customHeight="1">
      <c r="A46" t="s" s="7">
        <v>30</v>
      </c>
      <c r="B46" s="8"/>
      <c r="C46" t="s" s="7">
        <v>7</v>
      </c>
      <c r="D46" s="9"/>
      <c r="E46" s="9"/>
      <c r="F46" s="9"/>
      <c r="G46" s="8"/>
      <c r="H46" s="16"/>
    </row>
    <row r="47" ht="15" customHeight="1">
      <c r="A47" t="s" s="11">
        <v>8</v>
      </c>
      <c r="B47" s="12"/>
      <c r="C47" s="34">
        <v>10</v>
      </c>
      <c r="D47" s="35">
        <v>100</v>
      </c>
      <c r="E47" s="35">
        <v>300</v>
      </c>
      <c r="F47" s="35">
        <v>600</v>
      </c>
      <c r="G47" s="36">
        <v>1000</v>
      </c>
      <c r="H47" s="16"/>
    </row>
    <row r="48" ht="15.5" customHeight="1">
      <c r="A48" t="s" s="49">
        <v>31</v>
      </c>
      <c r="B48" t="s" s="50">
        <v>10</v>
      </c>
      <c r="C48" s="51">
        <v>0.055</v>
      </c>
      <c r="D48" s="38">
        <f>C48/10*D47</f>
        <v>0.5499999999999999</v>
      </c>
      <c r="E48" s="39">
        <f>C48/10*E47</f>
        <v>1.65</v>
      </c>
      <c r="F48" s="38">
        <f>C48/10*F47</f>
        <v>3.3</v>
      </c>
      <c r="G48" s="40">
        <f>C48/10*G47</f>
        <v>5.5</v>
      </c>
      <c r="H48" s="16"/>
    </row>
    <row r="49" ht="15" customHeight="1">
      <c r="A49" t="s" s="52">
        <v>11</v>
      </c>
      <c r="B49" t="s" s="53">
        <v>12</v>
      </c>
      <c r="C49" s="19">
        <v>0.11</v>
      </c>
      <c r="D49" s="20">
        <f>C49/C47*D47</f>
        <v>1.1</v>
      </c>
      <c r="E49" s="21">
        <f>C49/10*100</f>
        <v>1.1</v>
      </c>
      <c r="F49" s="20">
        <f>C49/10*F47</f>
        <v>6.6</v>
      </c>
      <c r="G49" s="22">
        <f>C49/10*G47</f>
        <v>11</v>
      </c>
      <c r="H49" s="16"/>
    </row>
    <row r="50" ht="15" customHeight="1">
      <c r="A50" t="s" s="52">
        <v>32</v>
      </c>
      <c r="B50" t="s" s="53">
        <v>10</v>
      </c>
      <c r="C50" s="19">
        <v>0.165</v>
      </c>
      <c r="D50" s="20">
        <f>C50/10*D47</f>
        <v>1.65</v>
      </c>
      <c r="E50" s="21">
        <f>C50/10*E47</f>
        <v>4.95</v>
      </c>
      <c r="F50" s="20">
        <f>C50/10*F47</f>
        <v>9.9</v>
      </c>
      <c r="G50" s="22">
        <f>C50/10*G47</f>
        <v>16.5</v>
      </c>
      <c r="H50" s="16"/>
    </row>
    <row r="51" ht="15" customHeight="1">
      <c r="A51" t="s" s="52">
        <v>33</v>
      </c>
      <c r="B51" t="s" s="53">
        <v>10</v>
      </c>
      <c r="C51" s="19">
        <v>0.008</v>
      </c>
      <c r="D51" s="20">
        <f>C51/10*D47</f>
        <v>0.08</v>
      </c>
      <c r="E51" s="21">
        <f>C51/10*E47</f>
        <v>0.24</v>
      </c>
      <c r="F51" s="20">
        <f>C51/10*F47</f>
        <v>0.48</v>
      </c>
      <c r="G51" s="22">
        <f>C51/10*G47</f>
        <v>0.8</v>
      </c>
      <c r="H51" s="16"/>
    </row>
    <row r="52" ht="15" customHeight="1">
      <c r="A52" t="s" s="54">
        <v>13</v>
      </c>
      <c r="B52" t="s" s="55">
        <v>10</v>
      </c>
      <c r="C52" s="27">
        <v>0.021</v>
      </c>
      <c r="D52" s="28">
        <f>C52/10*D47</f>
        <v>0.21</v>
      </c>
      <c r="E52" s="29">
        <f>C52/10*E47</f>
        <v>0.6300000000000001</v>
      </c>
      <c r="F52" s="28">
        <f>C52/10*F47</f>
        <v>1.26</v>
      </c>
      <c r="G52" s="30">
        <f>C52/10*G47</f>
        <v>2.1</v>
      </c>
      <c r="H52" s="16"/>
    </row>
    <row r="53" ht="15" customHeight="1">
      <c r="A53" s="31"/>
      <c r="B53" s="32"/>
      <c r="C53" s="32"/>
      <c r="D53" s="32"/>
      <c r="E53" s="32"/>
      <c r="F53" s="32"/>
      <c r="G53" s="32"/>
      <c r="H53" s="33"/>
    </row>
    <row r="54" ht="15" customHeight="1">
      <c r="A54" t="s" s="7">
        <v>34</v>
      </c>
      <c r="B54" s="8"/>
      <c r="C54" t="s" s="7">
        <v>7</v>
      </c>
      <c r="D54" s="9"/>
      <c r="E54" s="9"/>
      <c r="F54" s="9"/>
      <c r="G54" s="8"/>
      <c r="H54" s="16"/>
    </row>
    <row r="55" ht="15" customHeight="1">
      <c r="A55" t="s" s="11">
        <v>8</v>
      </c>
      <c r="B55" s="12"/>
      <c r="C55" s="34">
        <v>10</v>
      </c>
      <c r="D55" s="35">
        <v>100</v>
      </c>
      <c r="E55" s="35">
        <v>300</v>
      </c>
      <c r="F55" s="35">
        <v>600</v>
      </c>
      <c r="G55" s="36">
        <v>1000</v>
      </c>
      <c r="H55" s="16"/>
    </row>
    <row r="56" ht="15.5" customHeight="1">
      <c r="A56" t="s" s="17">
        <v>15</v>
      </c>
      <c r="B56" t="s" s="18">
        <v>35</v>
      </c>
      <c r="C56" s="37">
        <v>0.66</v>
      </c>
      <c r="D56" s="38">
        <f>C56/10*D55</f>
        <v>6.600000000000001</v>
      </c>
      <c r="E56" s="39">
        <f>C56/10*E55</f>
        <v>19.8</v>
      </c>
      <c r="F56" s="38">
        <f>C56/10*F55</f>
        <v>39.6</v>
      </c>
      <c r="G56" s="40">
        <f>C56/10*G55</f>
        <v>66</v>
      </c>
      <c r="H56" s="16"/>
    </row>
    <row r="57" ht="15" customHeight="1">
      <c r="A57" t="s" s="23">
        <v>11</v>
      </c>
      <c r="B57" t="s" s="24">
        <v>12</v>
      </c>
      <c r="C57" s="41">
        <v>0.3333</v>
      </c>
      <c r="D57" s="20">
        <f>C57/C55*D55</f>
        <v>3.333</v>
      </c>
      <c r="E57" s="21">
        <f>C57/10*100</f>
        <v>3.333</v>
      </c>
      <c r="F57" s="20">
        <f>C57/10*F55</f>
        <v>19.998</v>
      </c>
      <c r="G57" s="22">
        <f>C57/10*G55</f>
        <v>33.33</v>
      </c>
      <c r="H57" s="16"/>
    </row>
    <row r="58" ht="15" customHeight="1">
      <c r="A58" t="s" s="23">
        <v>36</v>
      </c>
      <c r="B58" t="s" s="24">
        <v>10</v>
      </c>
      <c r="C58" s="41">
        <v>0.166</v>
      </c>
      <c r="D58" s="20">
        <f>C58/10*D55</f>
        <v>1.66</v>
      </c>
      <c r="E58" s="21">
        <f>C58/10*E55</f>
        <v>4.98</v>
      </c>
      <c r="F58" s="20">
        <f>C58/10*F55</f>
        <v>9.960000000000001</v>
      </c>
      <c r="G58" s="22">
        <f>C58/10*G55</f>
        <v>16.6</v>
      </c>
      <c r="H58" s="16"/>
    </row>
    <row r="59" ht="15" customHeight="1">
      <c r="A59" t="s" s="23">
        <v>13</v>
      </c>
      <c r="B59" t="s" s="24">
        <v>35</v>
      </c>
      <c r="C59" s="41">
        <v>0.083</v>
      </c>
      <c r="D59" s="20">
        <f>C59/10*D55</f>
        <v>0.83</v>
      </c>
      <c r="E59" s="21">
        <f>C59/10*E55</f>
        <v>2.49</v>
      </c>
      <c r="F59" s="20">
        <f>C59/10*F55</f>
        <v>4.98</v>
      </c>
      <c r="G59" s="22">
        <f>C59/10*G55</f>
        <v>8.300000000000001</v>
      </c>
      <c r="H59" s="16"/>
    </row>
    <row r="60" ht="15" customHeight="1">
      <c r="A60" t="s" s="25">
        <v>37</v>
      </c>
      <c r="B60" t="s" s="26">
        <v>10</v>
      </c>
      <c r="C60" s="42">
        <v>0.007</v>
      </c>
      <c r="D60" s="28">
        <f>C60/10*D55</f>
        <v>0.06999999999999999</v>
      </c>
      <c r="E60" s="29">
        <f>C60/10*E55</f>
        <v>0.21</v>
      </c>
      <c r="F60" s="28">
        <f>C60/10*F55</f>
        <v>0.42</v>
      </c>
      <c r="G60" s="30">
        <f>C60/10*G55</f>
        <v>0.7</v>
      </c>
      <c r="H60" s="16"/>
    </row>
    <row r="61" ht="15.5" customHeight="1">
      <c r="A61" s="56"/>
      <c r="B61" s="57"/>
      <c r="C61" s="57"/>
      <c r="D61" s="57"/>
      <c r="E61" s="57"/>
      <c r="F61" s="57"/>
      <c r="G61" s="57"/>
      <c r="H61" s="33"/>
    </row>
    <row r="62" ht="15" customHeight="1">
      <c r="A62" s="58"/>
      <c r="B62" s="59"/>
      <c r="C62" s="59"/>
      <c r="D62" s="59"/>
      <c r="E62" s="59"/>
      <c r="F62" s="59"/>
      <c r="G62" s="59"/>
      <c r="H62" s="33"/>
    </row>
    <row r="63" ht="15" customHeight="1">
      <c r="A63" s="60"/>
      <c r="B63" s="61"/>
      <c r="C63" s="61"/>
      <c r="D63" s="61"/>
      <c r="E63" s="61"/>
      <c r="F63" s="61"/>
      <c r="G63" s="61"/>
      <c r="H63" s="62"/>
    </row>
  </sheetData>
  <mergeCells count="24">
    <mergeCell ref="A54:B54"/>
    <mergeCell ref="C54:G54"/>
    <mergeCell ref="A55:B55"/>
    <mergeCell ref="A46:B46"/>
    <mergeCell ref="C46:G46"/>
    <mergeCell ref="A47:B47"/>
    <mergeCell ref="A40:B40"/>
    <mergeCell ref="A33:B33"/>
    <mergeCell ref="A39:B39"/>
    <mergeCell ref="C39:G39"/>
    <mergeCell ref="A32:B32"/>
    <mergeCell ref="C32:G32"/>
    <mergeCell ref="A25:B25"/>
    <mergeCell ref="C25:G25"/>
    <mergeCell ref="A26:B26"/>
    <mergeCell ref="A8:B8"/>
    <mergeCell ref="A16:B16"/>
    <mergeCell ref="A15:B15"/>
    <mergeCell ref="C15:G15"/>
    <mergeCell ref="C1:G1"/>
    <mergeCell ref="A1:B1"/>
    <mergeCell ref="A7:B7"/>
    <mergeCell ref="C7:G7"/>
    <mergeCell ref="A2:B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63" customWidth="1"/>
    <col min="2" max="2" width="14.3516" style="63" customWidth="1"/>
    <col min="3" max="4" width="10.8516" style="63" customWidth="1"/>
    <col min="5" max="5" width="14.5" style="63" customWidth="1"/>
    <col min="6" max="6" width="4.67969" style="63" customWidth="1"/>
    <col min="7" max="7" width="28.3516" style="63" customWidth="1"/>
    <col min="8" max="8" width="14.1719" style="63" customWidth="1"/>
    <col min="9" max="9" width="11.1719" style="63" customWidth="1"/>
    <col min="10" max="10" width="12.3516" style="63" customWidth="1"/>
    <col min="11" max="11" width="10.8516" style="63" customWidth="1"/>
    <col min="12" max="256" width="10.8516" style="63" customWidth="1"/>
  </cols>
  <sheetData>
    <row r="1" ht="1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6"/>
    </row>
    <row r="2" ht="15" customHeight="1">
      <c r="A2" t="s" s="67">
        <v>39</v>
      </c>
      <c r="B2" s="68"/>
      <c r="C2" s="68"/>
      <c r="D2" s="68"/>
      <c r="E2" s="69"/>
      <c r="F2" s="70"/>
      <c r="G2" t="s" s="71">
        <v>40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79">
        <v>41</v>
      </c>
      <c r="H3" t="s" s="79">
        <v>42</v>
      </c>
      <c r="I3" t="s" s="79">
        <v>43</v>
      </c>
      <c r="J3" t="s" s="79">
        <v>44</v>
      </c>
      <c r="K3" s="80"/>
    </row>
    <row r="4" ht="15" customHeight="1">
      <c r="A4" t="s" s="81">
        <v>9</v>
      </c>
      <c r="B4" s="82">
        <v>99</v>
      </c>
      <c r="C4" s="83"/>
      <c r="D4" s="84">
        <v>82.83</v>
      </c>
      <c r="E4" s="85">
        <f>D4/1000*B4</f>
        <v>8.20017</v>
      </c>
      <c r="F4" s="86"/>
      <c r="G4" t="s" s="87">
        <v>45</v>
      </c>
      <c r="H4" s="88">
        <v>60</v>
      </c>
      <c r="I4" s="89">
        <v>31.2</v>
      </c>
      <c r="J4" s="90">
        <f>I4/1000*H4</f>
        <v>1.872</v>
      </c>
      <c r="K4" s="91"/>
    </row>
    <row r="5" ht="15" customHeight="1">
      <c r="A5" t="s" s="87">
        <v>11</v>
      </c>
      <c r="B5" s="88">
        <v>47</v>
      </c>
      <c r="C5" s="92"/>
      <c r="D5" s="90">
        <v>15.36</v>
      </c>
      <c r="E5" s="85">
        <f>D5/1000*B5</f>
        <v>0.7219199999999999</v>
      </c>
      <c r="F5" s="86"/>
      <c r="G5" t="s" s="87">
        <v>17</v>
      </c>
      <c r="H5" s="88">
        <v>4</v>
      </c>
      <c r="I5" s="89">
        <v>281.24</v>
      </c>
      <c r="J5" s="90">
        <f>I5/1000*H5</f>
        <v>1.12496</v>
      </c>
      <c r="K5" s="91"/>
    </row>
    <row r="6" ht="15" customHeight="1">
      <c r="A6" t="s" s="93">
        <v>13</v>
      </c>
      <c r="B6" s="94">
        <v>33.5</v>
      </c>
      <c r="C6" s="95"/>
      <c r="D6" s="96">
        <v>27.98</v>
      </c>
      <c r="E6" s="85">
        <f>D6/1000*B6</f>
        <v>0.93733</v>
      </c>
      <c r="F6" s="86"/>
      <c r="G6" t="s" s="87">
        <v>46</v>
      </c>
      <c r="H6" s="88">
        <v>37.5</v>
      </c>
      <c r="I6" s="89">
        <v>46</v>
      </c>
      <c r="J6" s="90">
        <f>I6/1000*H6</f>
        <v>1.725</v>
      </c>
      <c r="K6" s="91"/>
    </row>
    <row r="7" ht="15.5" customHeight="1">
      <c r="A7" s="56"/>
      <c r="B7" s="97"/>
      <c r="C7" s="97"/>
      <c r="D7" s="98"/>
      <c r="E7" s="99"/>
      <c r="F7" s="86"/>
      <c r="G7" t="s" s="87">
        <v>13</v>
      </c>
      <c r="H7" s="88">
        <v>12.5</v>
      </c>
      <c r="I7" s="89">
        <v>27.89</v>
      </c>
      <c r="J7" s="90">
        <f>I7/1000*H7</f>
        <v>0.348625</v>
      </c>
      <c r="K7" s="91"/>
    </row>
    <row r="8" ht="15" customHeight="1">
      <c r="A8" s="58"/>
      <c r="B8" s="100"/>
      <c r="C8" s="100"/>
      <c r="D8" s="101"/>
      <c r="E8" s="102"/>
      <c r="F8" s="86"/>
      <c r="G8" t="s" s="87">
        <v>47</v>
      </c>
      <c r="H8" s="88">
        <v>75</v>
      </c>
      <c r="I8" s="89">
        <v>15.36</v>
      </c>
      <c r="J8" s="90">
        <f>I8/1000*H8</f>
        <v>1.152</v>
      </c>
      <c r="K8" s="103"/>
    </row>
    <row r="9" ht="15" customHeight="1">
      <c r="A9" s="104"/>
      <c r="B9" s="105"/>
      <c r="C9" s="105"/>
      <c r="D9" s="101"/>
      <c r="E9" s="102"/>
      <c r="F9" s="86"/>
      <c r="G9" s="106"/>
      <c r="H9" s="107"/>
      <c r="I9" s="108"/>
      <c r="J9" s="109"/>
      <c r="K9" s="110"/>
    </row>
    <row r="10" ht="15" customHeight="1">
      <c r="A10" t="s" s="111">
        <v>48</v>
      </c>
      <c r="B10" s="112">
        <f>SUM(B4:C6)</f>
        <v>179.5</v>
      </c>
      <c r="C10" s="113"/>
      <c r="D10" s="114"/>
      <c r="E10" s="115"/>
      <c r="F10" s="86"/>
      <c r="G10" t="s" s="111">
        <v>49</v>
      </c>
      <c r="H10" s="116">
        <f>SUM(H4:H8)</f>
        <v>189</v>
      </c>
      <c r="I10" s="117"/>
      <c r="J10" s="118"/>
      <c r="K10" s="110"/>
    </row>
    <row r="11" ht="15" customHeight="1">
      <c r="A11" t="s" s="119">
        <v>50</v>
      </c>
      <c r="B11" s="120"/>
      <c r="C11" s="120"/>
      <c r="D11" s="121"/>
      <c r="E11" s="122">
        <f>SUM(E4:E6)</f>
        <v>9.85942</v>
      </c>
      <c r="F11" s="86"/>
      <c r="G11" t="s" s="119">
        <v>51</v>
      </c>
      <c r="H11" s="120"/>
      <c r="I11" s="121"/>
      <c r="J11" s="123">
        <f>SUM(J4:J8)</f>
        <v>6.222585</v>
      </c>
      <c r="K11" s="16"/>
    </row>
    <row r="12" ht="16" customHeight="1">
      <c r="A12" s="56"/>
      <c r="B12" s="57"/>
      <c r="C12" s="57"/>
      <c r="D12" s="124"/>
      <c r="E12" t="s" s="125">
        <v>52</v>
      </c>
      <c r="F12" s="126"/>
      <c r="G12" s="127"/>
      <c r="H12" s="57"/>
      <c r="I12" s="57"/>
      <c r="J12" s="57"/>
      <c r="K12" s="33"/>
    </row>
    <row r="13" ht="15" customHeight="1">
      <c r="A13" s="58"/>
      <c r="B13" s="118"/>
      <c r="C13" s="118"/>
      <c r="D13" s="128"/>
      <c r="E13" s="129">
        <f>((J11-E11)/J11)*100</f>
        <v>-58.44572633399143</v>
      </c>
      <c r="F13" s="130"/>
      <c r="G13" s="131"/>
      <c r="H13" s="118"/>
      <c r="I13" s="118"/>
      <c r="J13" s="59"/>
      <c r="K13" s="33"/>
    </row>
    <row r="14" ht="15" customHeight="1">
      <c r="A14" s="132"/>
      <c r="B14" t="s" s="133">
        <v>53</v>
      </c>
      <c r="C14" s="134"/>
      <c r="D14" s="131"/>
      <c r="E14" s="135"/>
      <c r="F14" s="86"/>
      <c r="G14" s="136"/>
      <c r="H14" t="s" s="133">
        <v>53</v>
      </c>
      <c r="I14" s="134"/>
      <c r="J14" s="131"/>
      <c r="K14" s="33"/>
    </row>
    <row r="15" ht="15" customHeight="1">
      <c r="A15" s="137"/>
      <c r="B15" t="s" s="7">
        <v>54</v>
      </c>
      <c r="C15" t="s" s="138">
        <v>55</v>
      </c>
      <c r="D15" s="131"/>
      <c r="E15" s="139"/>
      <c r="F15" s="140"/>
      <c r="G15" s="141"/>
      <c r="H15" t="s" s="7">
        <v>54</v>
      </c>
      <c r="I15" t="s" s="138">
        <v>55</v>
      </c>
      <c r="J15" s="131"/>
      <c r="K15" s="33"/>
    </row>
    <row r="16" ht="15" customHeight="1">
      <c r="A16" t="s" s="142">
        <v>56</v>
      </c>
      <c r="B16" s="143">
        <v>10</v>
      </c>
      <c r="C16" s="143">
        <f>B16*60</f>
        <v>600</v>
      </c>
      <c r="D16" s="131"/>
      <c r="E16" s="139"/>
      <c r="F16" s="140"/>
      <c r="G16" t="s" s="142">
        <v>56</v>
      </c>
      <c r="H16" s="143">
        <v>135</v>
      </c>
      <c r="I16" s="143">
        <f>H16*60</f>
        <v>8100</v>
      </c>
      <c r="J16" s="131"/>
      <c r="K16" s="33"/>
    </row>
    <row r="17" ht="15" customHeight="1">
      <c r="A17" s="31"/>
      <c r="B17" s="32"/>
      <c r="C17" s="144"/>
      <c r="D17" s="59"/>
      <c r="E17" s="139"/>
      <c r="F17" s="140"/>
      <c r="G17" s="145"/>
      <c r="H17" s="32"/>
      <c r="I17" s="144"/>
      <c r="J17" s="59"/>
      <c r="K17" s="33"/>
    </row>
    <row r="18" ht="44" customHeight="1">
      <c r="A18" t="s" s="146">
        <v>57</v>
      </c>
      <c r="B18" t="s" s="146">
        <v>58</v>
      </c>
      <c r="C18" s="131"/>
      <c r="D18" s="59"/>
      <c r="E18" s="139"/>
      <c r="F18" s="140"/>
      <c r="G18" t="s" s="147">
        <v>57</v>
      </c>
      <c r="H18" t="s" s="147">
        <v>58</v>
      </c>
      <c r="I18" s="131"/>
      <c r="J18" s="59"/>
      <c r="K18" s="33"/>
    </row>
    <row r="19" ht="15" customHeight="1">
      <c r="A19" s="148">
        <v>40000</v>
      </c>
      <c r="B19" s="148">
        <f>A19*1.4</f>
        <v>56000</v>
      </c>
      <c r="C19" s="131"/>
      <c r="D19" s="59"/>
      <c r="E19" s="139"/>
      <c r="F19" s="140"/>
      <c r="G19" s="148">
        <v>40000</v>
      </c>
      <c r="H19" s="148">
        <f>G19*1.4</f>
        <v>56000</v>
      </c>
      <c r="I19" s="131"/>
      <c r="J19" s="59"/>
      <c r="K19" s="33"/>
    </row>
    <row r="20" ht="15" customHeight="1">
      <c r="A20" s="149"/>
      <c r="B20" s="150"/>
      <c r="C20" s="118"/>
      <c r="D20" s="118"/>
      <c r="E20" s="139"/>
      <c r="F20" s="140"/>
      <c r="G20" s="151"/>
      <c r="H20" s="150"/>
      <c r="I20" s="118"/>
      <c r="J20" s="118"/>
      <c r="K20" s="33"/>
    </row>
    <row r="21" ht="15" customHeight="1">
      <c r="A21" s="137"/>
      <c r="B21" t="s" s="152">
        <v>59</v>
      </c>
      <c r="C21" t="s" s="152">
        <v>60</v>
      </c>
      <c r="D21" t="s" s="152">
        <v>61</v>
      </c>
      <c r="E21" s="136"/>
      <c r="F21" s="140"/>
      <c r="G21" s="141"/>
      <c r="H21" t="s" s="152">
        <v>59</v>
      </c>
      <c r="I21" t="s" s="152">
        <v>60</v>
      </c>
      <c r="J21" t="s" s="152">
        <v>61</v>
      </c>
      <c r="K21" s="16"/>
    </row>
    <row r="22" ht="15" customHeight="1">
      <c r="A22" t="s" s="153">
        <v>62</v>
      </c>
      <c r="B22" s="148">
        <f>B19/2.68333333333333/60</f>
        <v>347.8260869565221</v>
      </c>
      <c r="C22" s="148">
        <f>B22/60</f>
        <v>5.797101449275369</v>
      </c>
      <c r="D22" s="148">
        <f>C22/60</f>
        <v>0.09661835748792283</v>
      </c>
      <c r="E22" s="136"/>
      <c r="F22" s="140"/>
      <c r="G22" t="s" s="153">
        <v>62</v>
      </c>
      <c r="H22" s="148">
        <f>H19/2.68333333333333/60</f>
        <v>347.8260869565221</v>
      </c>
      <c r="I22" s="148">
        <f>H22/60</f>
        <v>5.797101449275369</v>
      </c>
      <c r="J22" s="148">
        <f>I22/60</f>
        <v>0.09661835748792283</v>
      </c>
      <c r="K22" s="16"/>
    </row>
    <row r="23" ht="15" customHeight="1">
      <c r="A23" s="31"/>
      <c r="B23" s="32"/>
      <c r="C23" s="32"/>
      <c r="D23" s="32"/>
      <c r="E23" s="154"/>
      <c r="F23" s="140"/>
      <c r="G23" s="145"/>
      <c r="H23" s="32"/>
      <c r="I23" s="32"/>
      <c r="J23" s="32"/>
      <c r="K23" s="155"/>
    </row>
    <row r="24" ht="15" customHeight="1">
      <c r="A24" t="s" s="156">
        <v>63</v>
      </c>
      <c r="B24" s="157"/>
      <c r="C24" s="157"/>
      <c r="D24" s="158"/>
      <c r="E24" s="123">
        <f>D22*C16</f>
        <v>57.9710144927537</v>
      </c>
      <c r="F24" s="140"/>
      <c r="G24" t="s" s="156">
        <v>63</v>
      </c>
      <c r="H24" s="157"/>
      <c r="I24" s="157"/>
      <c r="J24" s="158"/>
      <c r="K24" s="123">
        <f>J22*I16</f>
        <v>782.6086956521749</v>
      </c>
    </row>
    <row r="25" ht="15" customHeight="1">
      <c r="A25" s="31"/>
      <c r="B25" s="32"/>
      <c r="C25" s="32"/>
      <c r="D25" s="32"/>
      <c r="E25" s="159"/>
      <c r="F25" s="160"/>
      <c r="G25" s="32"/>
      <c r="H25" s="32"/>
      <c r="I25" s="32"/>
      <c r="J25" s="32"/>
      <c r="K25" s="161"/>
    </row>
    <row r="26" ht="15" customHeight="1">
      <c r="A26" t="s" s="162">
        <v>64</v>
      </c>
      <c r="B26" s="163"/>
      <c r="C26" s="163"/>
      <c r="D26" s="164"/>
      <c r="E26" s="165">
        <f>E11</f>
        <v>9.85942</v>
      </c>
      <c r="F26" s="140"/>
      <c r="G26" t="s" s="166">
        <v>64</v>
      </c>
      <c r="H26" s="167"/>
      <c r="I26" s="167"/>
      <c r="J26" s="168"/>
      <c r="K26" s="169">
        <f>J11</f>
        <v>6.222585</v>
      </c>
    </row>
    <row r="27" ht="15" customHeight="1">
      <c r="A27" t="s" s="170">
        <v>65</v>
      </c>
      <c r="B27" s="171"/>
      <c r="C27" s="171"/>
      <c r="D27" s="171"/>
      <c r="E27" s="172">
        <f>E24/100</f>
        <v>0.5797101449275369</v>
      </c>
      <c r="F27" s="86"/>
      <c r="G27" t="s" s="170">
        <v>65</v>
      </c>
      <c r="H27" s="171"/>
      <c r="I27" s="171"/>
      <c r="J27" s="171"/>
      <c r="K27" s="172">
        <f>K24/100</f>
        <v>7.826086956521749</v>
      </c>
    </row>
    <row r="28" ht="15" customHeight="1">
      <c r="A28" s="31"/>
      <c r="B28" s="32"/>
      <c r="C28" s="32"/>
      <c r="D28" s="32"/>
      <c r="E28" s="159"/>
      <c r="F28" s="173"/>
      <c r="G28" s="145"/>
      <c r="H28" s="32"/>
      <c r="I28" s="32"/>
      <c r="J28" s="32"/>
      <c r="K28" s="174"/>
    </row>
    <row r="29" ht="16" customHeight="1">
      <c r="A29" t="s" s="175">
        <v>66</v>
      </c>
      <c r="B29" s="176"/>
      <c r="C29" s="176"/>
      <c r="D29" s="177"/>
      <c r="E29" s="178">
        <f>SUM(E26:E27)</f>
        <v>10.43913014492754</v>
      </c>
      <c r="F29" s="140"/>
      <c r="G29" t="s" s="175">
        <v>66</v>
      </c>
      <c r="H29" s="176"/>
      <c r="I29" s="176"/>
      <c r="J29" s="177"/>
      <c r="K29" s="178">
        <f>SUM(K26:K27)</f>
        <v>14.04867195652175</v>
      </c>
    </row>
    <row r="30" ht="16" customHeight="1">
      <c r="A30" t="s" s="179">
        <v>67</v>
      </c>
      <c r="B30" s="180"/>
      <c r="C30" s="180"/>
      <c r="D30" s="181"/>
      <c r="E30" s="182">
        <f>((K29-E29)/K29*100)</f>
        <v>25.69311763250739</v>
      </c>
      <c r="F30" s="183"/>
      <c r="G30" s="184"/>
      <c r="H30" s="185"/>
      <c r="I30" s="185"/>
      <c r="J30" s="186"/>
      <c r="K30" s="187"/>
    </row>
    <row r="31" ht="16" customHeight="1">
      <c r="A31" s="184"/>
      <c r="B31" s="185"/>
      <c r="C31" s="185"/>
      <c r="D31" s="186"/>
      <c r="E31" s="188"/>
      <c r="F31" s="189"/>
      <c r="G31" s="184"/>
      <c r="H31" s="185"/>
      <c r="I31" s="185"/>
      <c r="J31" s="186"/>
      <c r="K31" s="187"/>
    </row>
  </sheetData>
  <mergeCells count="22">
    <mergeCell ref="A2:E2"/>
    <mergeCell ref="G2:J2"/>
    <mergeCell ref="B3:C3"/>
    <mergeCell ref="B4:C4"/>
    <mergeCell ref="B5:C5"/>
    <mergeCell ref="B6:C6"/>
    <mergeCell ref="B14:C14"/>
    <mergeCell ref="H14:I14"/>
    <mergeCell ref="A24:D24"/>
    <mergeCell ref="G24:J24"/>
    <mergeCell ref="B7:C7"/>
    <mergeCell ref="B10:C10"/>
    <mergeCell ref="A26:D26"/>
    <mergeCell ref="G26:J26"/>
    <mergeCell ref="A27:D27"/>
    <mergeCell ref="G27:J27"/>
    <mergeCell ref="A29:D29"/>
    <mergeCell ref="G29:J29"/>
    <mergeCell ref="A30:D30"/>
    <mergeCell ref="G30:J30"/>
    <mergeCell ref="A31:D31"/>
    <mergeCell ref="G31:J3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30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190" customWidth="1"/>
    <col min="2" max="2" width="14.3516" style="190" customWidth="1"/>
    <col min="3" max="4" width="10.8516" style="190" customWidth="1"/>
    <col min="5" max="5" width="14.5" style="190" customWidth="1"/>
    <col min="6" max="6" width="10.8516" style="190" customWidth="1"/>
    <col min="7" max="7" width="21.6719" style="190" customWidth="1"/>
    <col min="8" max="8" width="14.1719" style="190" customWidth="1"/>
    <col min="9" max="9" width="11.1719" style="190" customWidth="1"/>
    <col min="10" max="10" width="12.3516" style="190" customWidth="1"/>
    <col min="11" max="11" width="10.8516" style="190" customWidth="1"/>
    <col min="12" max="256" width="10.8516" style="190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69</v>
      </c>
      <c r="B2" s="68"/>
      <c r="C2" s="68"/>
      <c r="D2" s="68"/>
      <c r="E2" s="69"/>
      <c r="F2" s="194"/>
      <c r="G2" t="s" s="71">
        <v>70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79">
        <v>41</v>
      </c>
      <c r="H3" t="s" s="79">
        <v>42</v>
      </c>
      <c r="I3" t="s" s="79">
        <v>43</v>
      </c>
      <c r="J3" t="s" s="79">
        <v>44</v>
      </c>
      <c r="K3" s="80"/>
    </row>
    <row r="4" ht="15.5" customHeight="1">
      <c r="A4" t="s" s="81">
        <v>15</v>
      </c>
      <c r="B4" s="82">
        <v>62.5</v>
      </c>
      <c r="C4" s="83"/>
      <c r="D4" s="84">
        <v>71.2</v>
      </c>
      <c r="E4" s="195">
        <f>D4/1000*B4</f>
        <v>4.45</v>
      </c>
      <c r="F4" s="196"/>
      <c r="G4" t="s" s="197">
        <v>45</v>
      </c>
      <c r="H4" s="88">
        <v>8.199999999999999</v>
      </c>
      <c r="I4" s="89">
        <v>31.2</v>
      </c>
      <c r="J4" s="90">
        <f>I4/1000*H4</f>
        <v>0.25584</v>
      </c>
      <c r="K4" s="91"/>
    </row>
    <row r="5" ht="15" customHeight="1">
      <c r="A5" t="s" s="87">
        <v>16</v>
      </c>
      <c r="B5" s="88">
        <v>100</v>
      </c>
      <c r="C5" s="92"/>
      <c r="D5" s="90">
        <v>15.78</v>
      </c>
      <c r="E5" s="198">
        <f>D5/1000*B5</f>
        <v>1.578</v>
      </c>
      <c r="F5" s="196"/>
      <c r="G5" t="s" s="197">
        <v>13</v>
      </c>
      <c r="H5" s="88">
        <v>4.1</v>
      </c>
      <c r="I5" s="89">
        <v>27.89</v>
      </c>
      <c r="J5" s="90">
        <f>I5/1000*H5</f>
        <v>0.114349</v>
      </c>
      <c r="K5" s="91"/>
    </row>
    <row r="6" ht="15" customHeight="1">
      <c r="A6" t="s" s="87">
        <v>17</v>
      </c>
      <c r="B6" s="88">
        <v>1.25</v>
      </c>
      <c r="C6" s="92"/>
      <c r="D6" s="90">
        <v>281.24</v>
      </c>
      <c r="E6" s="198">
        <f>D6/1000*B6</f>
        <v>0.35155</v>
      </c>
      <c r="F6" s="196"/>
      <c r="G6" t="s" s="197">
        <v>47</v>
      </c>
      <c r="H6" s="88">
        <v>106.6</v>
      </c>
      <c r="I6" s="89">
        <v>15.36</v>
      </c>
      <c r="J6" s="90">
        <f>I6/1000*H6</f>
        <v>1.637376</v>
      </c>
      <c r="K6" s="91"/>
    </row>
    <row r="7" ht="15" customHeight="1">
      <c r="A7" t="s" s="87">
        <v>13</v>
      </c>
      <c r="B7" s="88">
        <v>15</v>
      </c>
      <c r="C7" s="92"/>
      <c r="D7" s="90">
        <v>27.98</v>
      </c>
      <c r="E7" s="198">
        <f>D7/1000*B7</f>
        <v>0.4197</v>
      </c>
      <c r="F7" s="196"/>
      <c r="G7" t="s" s="197">
        <v>18</v>
      </c>
      <c r="H7" s="88">
        <v>73.8</v>
      </c>
      <c r="I7" s="89">
        <v>16.3</v>
      </c>
      <c r="J7" s="90">
        <f>I7/1000*H7</f>
        <v>1.20294</v>
      </c>
      <c r="K7" s="91"/>
    </row>
    <row r="8" ht="15" customHeight="1">
      <c r="A8" t="s" s="93">
        <v>18</v>
      </c>
      <c r="B8" s="94">
        <v>15</v>
      </c>
      <c r="C8" s="95"/>
      <c r="D8" s="96">
        <v>16.3</v>
      </c>
      <c r="E8" s="199">
        <f>D8/1000*B8</f>
        <v>0.2445</v>
      </c>
      <c r="F8" s="196"/>
      <c r="G8" t="s" s="197">
        <v>71</v>
      </c>
      <c r="H8" s="88">
        <v>50</v>
      </c>
      <c r="I8" s="89">
        <v>27.07</v>
      </c>
      <c r="J8" s="90">
        <f>I8/1000*H8</f>
        <v>1.3535</v>
      </c>
      <c r="K8" s="103"/>
    </row>
    <row r="9" ht="15.5" customHeight="1">
      <c r="A9" s="56"/>
      <c r="B9" s="97"/>
      <c r="C9" s="97"/>
      <c r="D9" s="98"/>
      <c r="E9" s="99"/>
      <c r="F9" s="196"/>
      <c r="G9" t="s" s="197">
        <v>72</v>
      </c>
      <c r="H9" s="88">
        <v>3</v>
      </c>
      <c r="I9" s="89">
        <v>45.64</v>
      </c>
      <c r="J9" s="90">
        <f>I9/1000*H9</f>
        <v>0.13692</v>
      </c>
      <c r="K9" s="103"/>
    </row>
    <row r="10" ht="15" customHeight="1">
      <c r="A10" s="104"/>
      <c r="B10" s="105"/>
      <c r="C10" s="105"/>
      <c r="D10" s="101"/>
      <c r="E10" s="102"/>
      <c r="F10" s="86"/>
      <c r="G10" s="200"/>
      <c r="H10" s="201"/>
      <c r="I10" s="202"/>
      <c r="J10" s="109"/>
      <c r="K10" s="110"/>
    </row>
    <row r="11" ht="15" customHeight="1">
      <c r="A11" t="s" s="111">
        <v>73</v>
      </c>
      <c r="B11" s="112">
        <f>SUM(B4:C8)</f>
        <v>193.75</v>
      </c>
      <c r="C11" s="113"/>
      <c r="D11" s="114"/>
      <c r="E11" s="115"/>
      <c r="F11" s="86"/>
      <c r="G11" t="s" s="203">
        <v>74</v>
      </c>
      <c r="H11" s="204">
        <f>SUM(H4:H9)</f>
        <v>245.7</v>
      </c>
      <c r="I11" s="205"/>
      <c r="J11" s="206"/>
      <c r="K11" s="33"/>
    </row>
    <row r="12" ht="15" customHeight="1">
      <c r="A12" t="s" s="156">
        <v>50</v>
      </c>
      <c r="B12" s="157"/>
      <c r="C12" s="157"/>
      <c r="D12" s="158"/>
      <c r="E12" s="122">
        <f>SUM(E4:E8)</f>
        <v>7.04375</v>
      </c>
      <c r="F12" s="86"/>
      <c r="G12" t="s" s="119">
        <v>75</v>
      </c>
      <c r="H12" s="120"/>
      <c r="I12" s="121"/>
      <c r="J12" s="123">
        <f>SUM(J4:J9)</f>
        <v>4.700925</v>
      </c>
      <c r="K12" s="16"/>
    </row>
    <row r="13" ht="15" customHeight="1">
      <c r="A13" s="207"/>
      <c r="B13" t="s" s="133">
        <v>53</v>
      </c>
      <c r="C13" s="134"/>
      <c r="D13" s="208"/>
      <c r="E13" t="s" s="125">
        <v>76</v>
      </c>
      <c r="F13" s="130"/>
      <c r="G13" s="209"/>
      <c r="H13" t="s" s="133">
        <v>53</v>
      </c>
      <c r="I13" s="134"/>
      <c r="J13" s="127"/>
      <c r="K13" s="33"/>
    </row>
    <row r="14" ht="15" customHeight="1">
      <c r="A14" s="137"/>
      <c r="B14" t="s" s="7">
        <v>54</v>
      </c>
      <c r="C14" t="s" s="138">
        <v>55</v>
      </c>
      <c r="D14" s="210"/>
      <c r="E14" s="129">
        <f>((J12-E12)/J12)*100</f>
        <v>-49.83753197509002</v>
      </c>
      <c r="F14" s="130"/>
      <c r="G14" s="141"/>
      <c r="H14" t="s" s="7">
        <v>54</v>
      </c>
      <c r="I14" t="s" s="138">
        <v>55</v>
      </c>
      <c r="J14" s="131"/>
      <c r="K14" s="33"/>
    </row>
    <row r="15" ht="15" customHeight="1">
      <c r="A15" t="s" s="142">
        <v>56</v>
      </c>
      <c r="B15" s="143">
        <v>15</v>
      </c>
      <c r="C15" s="143">
        <f>B15*60</f>
        <v>900</v>
      </c>
      <c r="D15" s="131"/>
      <c r="E15" s="135"/>
      <c r="F15" s="140"/>
      <c r="G15" t="s" s="142">
        <v>56</v>
      </c>
      <c r="H15" s="143">
        <v>90</v>
      </c>
      <c r="I15" s="143">
        <f>H15*60</f>
        <v>5400</v>
      </c>
      <c r="J15" s="131"/>
      <c r="K15" s="33"/>
    </row>
    <row r="16" ht="15" customHeight="1">
      <c r="A16" s="31"/>
      <c r="B16" s="32"/>
      <c r="C16" s="144"/>
      <c r="D16" s="59"/>
      <c r="E16" s="139"/>
      <c r="F16" s="140"/>
      <c r="G16" s="145"/>
      <c r="H16" s="32"/>
      <c r="I16" s="144"/>
      <c r="J16" s="59"/>
      <c r="K16" s="33"/>
    </row>
    <row r="17" ht="44" customHeight="1">
      <c r="A17" t="s" s="146">
        <v>57</v>
      </c>
      <c r="B17" t="s" s="146">
        <v>58</v>
      </c>
      <c r="C17" s="131"/>
      <c r="D17" s="59"/>
      <c r="E17" s="139"/>
      <c r="F17" s="140"/>
      <c r="G17" t="s" s="147">
        <v>57</v>
      </c>
      <c r="H17" t="s" s="147">
        <v>58</v>
      </c>
      <c r="I17" s="131"/>
      <c r="J17" s="59"/>
      <c r="K17" s="33"/>
    </row>
    <row r="18" ht="15" customHeight="1">
      <c r="A18" s="148">
        <v>36000</v>
      </c>
      <c r="B18" s="148">
        <f>A18*1.4</f>
        <v>50400</v>
      </c>
      <c r="C18" s="131"/>
      <c r="D18" s="59"/>
      <c r="E18" s="139"/>
      <c r="F18" s="140"/>
      <c r="G18" s="148">
        <v>36000</v>
      </c>
      <c r="H18" s="148">
        <f>G18*1.4</f>
        <v>50400</v>
      </c>
      <c r="I18" s="131"/>
      <c r="J18" s="59"/>
      <c r="K18" s="33"/>
    </row>
    <row r="19" ht="15" customHeight="1">
      <c r="A19" s="149"/>
      <c r="B19" s="150"/>
      <c r="C19" s="118"/>
      <c r="D19" s="118"/>
      <c r="E19" s="139"/>
      <c r="F19" s="140"/>
      <c r="G19" s="151"/>
      <c r="H19" s="150"/>
      <c r="I19" s="118"/>
      <c r="J19" s="118"/>
      <c r="K19" s="33"/>
    </row>
    <row r="20" ht="15" customHeight="1">
      <c r="A20" s="137"/>
      <c r="B20" t="s" s="152">
        <v>59</v>
      </c>
      <c r="C20" t="s" s="152">
        <v>60</v>
      </c>
      <c r="D20" t="s" s="152">
        <v>61</v>
      </c>
      <c r="E20" s="136"/>
      <c r="F20" s="140"/>
      <c r="G20" s="141"/>
      <c r="H20" t="s" s="152">
        <v>59</v>
      </c>
      <c r="I20" t="s" s="152">
        <v>60</v>
      </c>
      <c r="J20" t="s" s="152">
        <v>61</v>
      </c>
      <c r="K20" s="16"/>
    </row>
    <row r="21" ht="15" customHeight="1">
      <c r="A21" t="s" s="153">
        <v>62</v>
      </c>
      <c r="B21" s="148">
        <f>B18/2.68333333333333/60</f>
        <v>313.043478260870</v>
      </c>
      <c r="C21" s="148">
        <f>B21/60</f>
        <v>5.217391304347832</v>
      </c>
      <c r="D21" s="148">
        <f>C21/60</f>
        <v>0.08695652173913054</v>
      </c>
      <c r="E21" s="136"/>
      <c r="F21" s="140"/>
      <c r="G21" t="s" s="153">
        <v>62</v>
      </c>
      <c r="H21" s="148">
        <f>H18/2.68333333333333/60</f>
        <v>313.043478260870</v>
      </c>
      <c r="I21" s="148">
        <f>H21/60</f>
        <v>5.217391304347832</v>
      </c>
      <c r="J21" s="148">
        <f>I21/60</f>
        <v>0.08695652173913054</v>
      </c>
      <c r="K21" s="16"/>
    </row>
    <row r="22" ht="15" customHeight="1">
      <c r="A22" s="31"/>
      <c r="B22" s="32"/>
      <c r="C22" s="32"/>
      <c r="D22" s="32"/>
      <c r="E22" s="154"/>
      <c r="F22" s="140"/>
      <c r="G22" s="145"/>
      <c r="H22" s="32"/>
      <c r="I22" s="32"/>
      <c r="J22" s="32"/>
      <c r="K22" s="155"/>
    </row>
    <row r="23" ht="15" customHeight="1">
      <c r="A23" t="s" s="156">
        <v>63</v>
      </c>
      <c r="B23" s="157"/>
      <c r="C23" s="157"/>
      <c r="D23" s="158"/>
      <c r="E23" s="123">
        <f>D21*C15</f>
        <v>78.26086956521749</v>
      </c>
      <c r="F23" s="173"/>
      <c r="G23" t="s" s="156">
        <v>63</v>
      </c>
      <c r="H23" s="157"/>
      <c r="I23" s="157"/>
      <c r="J23" s="158"/>
      <c r="K23" s="123">
        <f>J21*I15</f>
        <v>469.5652173913049</v>
      </c>
    </row>
    <row r="24" ht="15" customHeight="1">
      <c r="A24" s="31"/>
      <c r="B24" s="32"/>
      <c r="C24" s="32"/>
      <c r="D24" s="32"/>
      <c r="E24" s="159"/>
      <c r="F24" s="140"/>
      <c r="G24" s="145"/>
      <c r="H24" s="32"/>
      <c r="I24" s="32"/>
      <c r="J24" s="32"/>
      <c r="K24" s="211"/>
    </row>
    <row r="25" ht="15" customHeight="1">
      <c r="A25" t="s" s="162">
        <v>64</v>
      </c>
      <c r="B25" s="163"/>
      <c r="C25" s="163"/>
      <c r="D25" s="164"/>
      <c r="E25" s="165">
        <f>E12</f>
        <v>7.04375</v>
      </c>
      <c r="F25" s="86"/>
      <c r="G25" t="s" s="166">
        <v>64</v>
      </c>
      <c r="H25" s="167"/>
      <c r="I25" s="167"/>
      <c r="J25" s="168"/>
      <c r="K25" s="169">
        <f>J12</f>
        <v>4.700925</v>
      </c>
    </row>
    <row r="26" ht="15" customHeight="1">
      <c r="A26" t="s" s="170">
        <v>65</v>
      </c>
      <c r="B26" s="171"/>
      <c r="C26" s="171"/>
      <c r="D26" s="171"/>
      <c r="E26" s="172">
        <f>E23/100</f>
        <v>0.7826086956521749</v>
      </c>
      <c r="F26" s="173"/>
      <c r="G26" t="s" s="170">
        <v>65</v>
      </c>
      <c r="H26" s="171"/>
      <c r="I26" s="171"/>
      <c r="J26" s="171"/>
      <c r="K26" s="172">
        <f>K23/100</f>
        <v>4.695652173913049</v>
      </c>
    </row>
    <row r="27" ht="15" customHeight="1">
      <c r="A27" s="31"/>
      <c r="B27" s="32"/>
      <c r="C27" s="32"/>
      <c r="D27" s="32"/>
      <c r="E27" s="159"/>
      <c r="F27" s="140"/>
      <c r="G27" s="145"/>
      <c r="H27" s="32"/>
      <c r="I27" s="32"/>
      <c r="J27" s="32"/>
      <c r="K27" s="211"/>
    </row>
    <row r="28" ht="15" customHeight="1">
      <c r="A28" t="s" s="175">
        <v>66</v>
      </c>
      <c r="B28" s="176"/>
      <c r="C28" s="176"/>
      <c r="D28" s="177"/>
      <c r="E28" s="212">
        <f>SUM(E25:E26)</f>
        <v>7.826358695652175</v>
      </c>
      <c r="F28" s="213"/>
      <c r="G28" t="s" s="175">
        <v>66</v>
      </c>
      <c r="H28" s="176"/>
      <c r="I28" s="176"/>
      <c r="J28" s="177"/>
      <c r="K28" s="178">
        <f>SUM(K25:K26)</f>
        <v>9.396577173913048</v>
      </c>
    </row>
    <row r="29" ht="28" customHeight="1">
      <c r="A29" s="214"/>
      <c r="B29" s="214"/>
      <c r="C29" s="214"/>
      <c r="D29" s="215"/>
      <c r="E29" t="s" s="216">
        <v>77</v>
      </c>
      <c r="F29" s="217"/>
      <c r="G29" s="57"/>
      <c r="H29" s="57"/>
      <c r="I29" s="57"/>
      <c r="J29" s="57"/>
      <c r="K29" s="218"/>
    </row>
    <row r="30" ht="16" customHeight="1">
      <c r="A30" s="219"/>
      <c r="B30" s="219"/>
      <c r="C30" s="219"/>
      <c r="D30" s="220"/>
      <c r="E30" s="221">
        <f>((K28-E28)/K28)*100</f>
        <v>16.71053671139043</v>
      </c>
      <c r="F30" s="222"/>
      <c r="G30" s="61"/>
      <c r="H30" s="61"/>
      <c r="I30" s="61"/>
      <c r="J30" s="61"/>
      <c r="K30" s="223"/>
    </row>
  </sheetData>
  <mergeCells count="20">
    <mergeCell ref="B6:C6"/>
    <mergeCell ref="B11:C11"/>
    <mergeCell ref="A2:E2"/>
    <mergeCell ref="G2:J2"/>
    <mergeCell ref="B3:C3"/>
    <mergeCell ref="B4:C4"/>
    <mergeCell ref="B5:C5"/>
    <mergeCell ref="B7:C7"/>
    <mergeCell ref="B8:C8"/>
    <mergeCell ref="A12:D12"/>
    <mergeCell ref="B13:C13"/>
    <mergeCell ref="H13:I13"/>
    <mergeCell ref="A23:D23"/>
    <mergeCell ref="G23:J23"/>
    <mergeCell ref="A25:D25"/>
    <mergeCell ref="G25:J25"/>
    <mergeCell ref="A26:D26"/>
    <mergeCell ref="G26:J26"/>
    <mergeCell ref="A28:D28"/>
    <mergeCell ref="G28:J2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34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224" customWidth="1"/>
    <col min="2" max="2" width="14.3516" style="224" customWidth="1"/>
    <col min="3" max="4" width="10.8516" style="224" customWidth="1"/>
    <col min="5" max="5" width="14.5" style="224" customWidth="1"/>
    <col min="6" max="6" width="5.28125" style="224" customWidth="1"/>
    <col min="7" max="7" width="16.3516" style="224" customWidth="1"/>
    <col min="8" max="8" width="14.1719" style="224" customWidth="1"/>
    <col min="9" max="9" width="11.1719" style="224" customWidth="1"/>
    <col min="10" max="10" width="12.3516" style="224" customWidth="1"/>
    <col min="11" max="11" width="10.8516" style="224" customWidth="1"/>
    <col min="12" max="256" width="10.8516" style="224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79</v>
      </c>
      <c r="B2" s="68"/>
      <c r="C2" s="68"/>
      <c r="D2" s="68"/>
      <c r="E2" s="69"/>
      <c r="F2" s="194"/>
      <c r="G2" t="s" s="71">
        <v>80</v>
      </c>
      <c r="H2" s="72"/>
      <c r="I2" s="72"/>
      <c r="J2" s="73"/>
      <c r="K2" s="16"/>
    </row>
    <row r="3" ht="15.5" customHeight="1">
      <c r="A3" t="s" s="225">
        <v>41</v>
      </c>
      <c r="B3" t="s" s="226">
        <v>42</v>
      </c>
      <c r="C3" s="227"/>
      <c r="D3" t="s" s="226">
        <v>43</v>
      </c>
      <c r="E3" t="s" s="228">
        <v>44</v>
      </c>
      <c r="F3" s="78"/>
      <c r="G3" t="s" s="79">
        <v>41</v>
      </c>
      <c r="H3" t="s" s="79">
        <v>42</v>
      </c>
      <c r="I3" t="s" s="79">
        <v>81</v>
      </c>
      <c r="J3" t="s" s="79">
        <v>44</v>
      </c>
      <c r="K3" s="80"/>
    </row>
    <row r="4" ht="15" customHeight="1">
      <c r="A4" t="s" s="197">
        <v>20</v>
      </c>
      <c r="B4" s="88">
        <v>33.3</v>
      </c>
      <c r="C4" s="92"/>
      <c r="D4" s="90">
        <v>71.2</v>
      </c>
      <c r="E4" s="90">
        <f>D4/1000*B4</f>
        <v>2.37096</v>
      </c>
      <c r="F4" s="229"/>
      <c r="G4" t="s" s="197">
        <v>45</v>
      </c>
      <c r="H4" s="88">
        <v>33.5</v>
      </c>
      <c r="I4" s="90">
        <v>31.2</v>
      </c>
      <c r="J4" s="90">
        <f>I4/1000*H4</f>
        <v>1.0452</v>
      </c>
      <c r="K4" s="91"/>
    </row>
    <row r="5" ht="15" customHeight="1">
      <c r="A5" t="s" s="197">
        <v>21</v>
      </c>
      <c r="B5" s="88">
        <v>13.32</v>
      </c>
      <c r="C5" s="92"/>
      <c r="D5" s="90">
        <v>57.38</v>
      </c>
      <c r="E5" s="90">
        <f>D5/1000*B5</f>
        <v>0.7643016</v>
      </c>
      <c r="F5" s="229"/>
      <c r="G5" t="s" s="197">
        <v>21</v>
      </c>
      <c r="H5" s="88">
        <v>67</v>
      </c>
      <c r="I5" s="90">
        <v>46</v>
      </c>
      <c r="J5" s="90">
        <f>I5/1000*H5</f>
        <v>3.082</v>
      </c>
      <c r="K5" s="91"/>
    </row>
    <row r="6" ht="15" customHeight="1">
      <c r="A6" t="s" s="197">
        <v>22</v>
      </c>
      <c r="B6" s="88">
        <v>44.4</v>
      </c>
      <c r="C6" s="92"/>
      <c r="D6" s="90">
        <v>36.73</v>
      </c>
      <c r="E6" s="90">
        <f>D6/1000*B6</f>
        <v>1.630812</v>
      </c>
      <c r="F6" s="229"/>
      <c r="G6" t="s" s="197">
        <v>22</v>
      </c>
      <c r="H6" s="88">
        <v>33</v>
      </c>
      <c r="I6" s="90">
        <v>36.73</v>
      </c>
      <c r="J6" s="90">
        <f>I6/1000*H6</f>
        <v>1.21209</v>
      </c>
      <c r="K6" s="91"/>
    </row>
    <row r="7" ht="15" customHeight="1">
      <c r="A7" t="s" s="197">
        <v>13</v>
      </c>
      <c r="B7" s="88">
        <v>3.7</v>
      </c>
      <c r="C7" s="92"/>
      <c r="D7" s="90">
        <v>27.98</v>
      </c>
      <c r="E7" s="90">
        <f>D7/1000*B7</f>
        <v>0.103526</v>
      </c>
      <c r="F7" s="229"/>
      <c r="G7" t="s" s="197">
        <v>13</v>
      </c>
      <c r="H7" s="88">
        <v>25</v>
      </c>
      <c r="I7" s="90">
        <v>27.98</v>
      </c>
      <c r="J7" s="90">
        <f>I7/1000*H7</f>
        <v>0.6995</v>
      </c>
      <c r="K7" s="91"/>
    </row>
    <row r="8" ht="15" customHeight="1">
      <c r="A8" t="s" s="197">
        <v>17</v>
      </c>
      <c r="B8" s="230">
        <v>0.8</v>
      </c>
      <c r="C8" s="231"/>
      <c r="D8" s="90">
        <v>281.24</v>
      </c>
      <c r="E8" s="90">
        <f>D8/1000*B8</f>
        <v>0.224992</v>
      </c>
      <c r="F8" s="229"/>
      <c r="G8" t="s" s="197">
        <v>24</v>
      </c>
      <c r="H8" s="232">
        <v>2.66</v>
      </c>
      <c r="I8" s="90">
        <v>446.34</v>
      </c>
      <c r="J8" s="90">
        <f>I8/1000*H8</f>
        <v>1.1872644</v>
      </c>
      <c r="K8" s="91"/>
    </row>
    <row r="9" ht="15" customHeight="1">
      <c r="A9" t="s" s="197">
        <v>23</v>
      </c>
      <c r="B9" s="230">
        <v>3.7</v>
      </c>
      <c r="C9" s="231"/>
      <c r="D9" s="90">
        <v>58.5</v>
      </c>
      <c r="E9" s="90">
        <f>D9/1000*B9</f>
        <v>0.21645</v>
      </c>
      <c r="F9" s="233"/>
      <c r="G9" s="234"/>
      <c r="H9" s="235"/>
      <c r="I9" s="235"/>
      <c r="J9" s="235"/>
      <c r="K9" s="33"/>
    </row>
    <row r="10" ht="15" customHeight="1">
      <c r="A10" t="s" s="197">
        <v>24</v>
      </c>
      <c r="B10" s="236">
        <v>0.8</v>
      </c>
      <c r="C10" s="237"/>
      <c r="D10" s="90">
        <v>446.34</v>
      </c>
      <c r="E10" s="90">
        <f>D10/1000*B10</f>
        <v>0.357072</v>
      </c>
      <c r="F10" s="233"/>
      <c r="G10" s="131"/>
      <c r="H10" s="59"/>
      <c r="I10" s="59"/>
      <c r="J10" s="59"/>
      <c r="K10" s="62"/>
    </row>
    <row r="11" ht="15" customHeight="1">
      <c r="A11" s="238"/>
      <c r="B11" s="239"/>
      <c r="C11" s="239"/>
      <c r="D11" s="109"/>
      <c r="E11" s="109"/>
      <c r="F11" s="240"/>
      <c r="G11" s="241"/>
      <c r="H11" s="118"/>
      <c r="I11" s="59"/>
      <c r="J11" s="59"/>
      <c r="K11" s="66"/>
    </row>
    <row r="12" ht="15" customHeight="1">
      <c r="A12" t="s" s="111">
        <v>82</v>
      </c>
      <c r="B12" s="112">
        <f>SUM(B4:C10)</f>
        <v>100.02</v>
      </c>
      <c r="C12" s="113"/>
      <c r="D12" s="114"/>
      <c r="E12" s="242"/>
      <c r="F12" s="240"/>
      <c r="G12" t="s" s="111">
        <v>83</v>
      </c>
      <c r="H12" s="113">
        <f>SUM(H4:H8)</f>
        <v>161.16</v>
      </c>
      <c r="I12" s="117"/>
      <c r="J12" s="118"/>
      <c r="K12" s="33"/>
    </row>
    <row r="13" ht="15" customHeight="1">
      <c r="A13" t="s" s="156">
        <v>50</v>
      </c>
      <c r="B13" s="157"/>
      <c r="C13" s="157"/>
      <c r="D13" s="158"/>
      <c r="E13" s="122">
        <f>SUM(E4:E10)</f>
        <v>5.668113599999999</v>
      </c>
      <c r="F13" s="86"/>
      <c r="G13" t="s" s="119">
        <v>75</v>
      </c>
      <c r="H13" s="120"/>
      <c r="I13" s="121"/>
      <c r="J13" s="123">
        <f>SUM(J4:J8)</f>
        <v>7.226054400000001</v>
      </c>
      <c r="K13" s="16"/>
    </row>
    <row r="14" ht="28" customHeight="1">
      <c r="A14" s="56"/>
      <c r="B14" s="57"/>
      <c r="C14" s="57"/>
      <c r="D14" s="124"/>
      <c r="E14" t="s" s="243">
        <v>84</v>
      </c>
      <c r="F14" s="130"/>
      <c r="G14" s="127"/>
      <c r="H14" s="57"/>
      <c r="I14" s="57"/>
      <c r="J14" s="57"/>
      <c r="K14" s="33"/>
    </row>
    <row r="15" ht="15" customHeight="1">
      <c r="A15" s="58"/>
      <c r="B15" s="118"/>
      <c r="C15" s="118"/>
      <c r="D15" s="128"/>
      <c r="E15" s="129">
        <f>((J13-E13)/J13)*100</f>
        <v>21.56004803949444</v>
      </c>
      <c r="F15" s="126"/>
      <c r="G15" s="131"/>
      <c r="H15" s="118"/>
      <c r="I15" s="118"/>
      <c r="J15" s="59"/>
      <c r="K15" s="33"/>
    </row>
    <row r="16" ht="15" customHeight="1">
      <c r="A16" s="132"/>
      <c r="B16" t="s" s="133">
        <v>53</v>
      </c>
      <c r="C16" s="134"/>
      <c r="D16" s="131"/>
      <c r="E16" s="135"/>
      <c r="F16" s="140"/>
      <c r="G16" s="136"/>
      <c r="H16" t="s" s="133">
        <v>53</v>
      </c>
      <c r="I16" s="134"/>
      <c r="J16" s="131"/>
      <c r="K16" s="33"/>
    </row>
    <row r="17" ht="15" customHeight="1">
      <c r="A17" s="137"/>
      <c r="B17" t="s" s="7">
        <v>54</v>
      </c>
      <c r="C17" t="s" s="138">
        <v>55</v>
      </c>
      <c r="D17" s="131"/>
      <c r="E17" s="139"/>
      <c r="F17" s="140"/>
      <c r="G17" s="141"/>
      <c r="H17" t="s" s="7">
        <v>54</v>
      </c>
      <c r="I17" t="s" s="138">
        <v>55</v>
      </c>
      <c r="J17" s="131"/>
      <c r="K17" s="33"/>
    </row>
    <row r="18" ht="15" customHeight="1">
      <c r="A18" t="s" s="142">
        <v>56</v>
      </c>
      <c r="B18" s="143">
        <v>10</v>
      </c>
      <c r="C18" s="143">
        <f>B18*60</f>
        <v>600</v>
      </c>
      <c r="D18" s="131"/>
      <c r="E18" s="139"/>
      <c r="F18" s="140"/>
      <c r="G18" t="s" s="142">
        <v>56</v>
      </c>
      <c r="H18" s="143">
        <v>40</v>
      </c>
      <c r="I18" s="143">
        <f>H18*60</f>
        <v>2400</v>
      </c>
      <c r="J18" s="131"/>
      <c r="K18" s="33"/>
    </row>
    <row r="19" ht="15" customHeight="1">
      <c r="A19" s="31"/>
      <c r="B19" s="32"/>
      <c r="C19" s="144"/>
      <c r="D19" s="59"/>
      <c r="E19" s="139"/>
      <c r="F19" s="140"/>
      <c r="G19" s="145"/>
      <c r="H19" s="32"/>
      <c r="I19" s="144"/>
      <c r="J19" s="59"/>
      <c r="K19" s="33"/>
    </row>
    <row r="20" ht="44" customHeight="1">
      <c r="A20" t="s" s="146">
        <v>57</v>
      </c>
      <c r="B20" t="s" s="146">
        <v>58</v>
      </c>
      <c r="C20" s="131"/>
      <c r="D20" s="59"/>
      <c r="E20" s="139"/>
      <c r="F20" s="140"/>
      <c r="G20" t="s" s="147">
        <v>57</v>
      </c>
      <c r="H20" t="s" s="147">
        <v>58</v>
      </c>
      <c r="I20" s="131"/>
      <c r="J20" s="59"/>
      <c r="K20" s="33"/>
    </row>
    <row r="21" ht="15" customHeight="1">
      <c r="A21" s="148">
        <v>40000</v>
      </c>
      <c r="B21" s="148">
        <f>A21*1.4</f>
        <v>56000</v>
      </c>
      <c r="C21" s="131"/>
      <c r="D21" s="59"/>
      <c r="E21" s="139"/>
      <c r="F21" s="140"/>
      <c r="G21" s="148">
        <v>40000</v>
      </c>
      <c r="H21" s="148">
        <f>G21*1.4</f>
        <v>56000</v>
      </c>
      <c r="I21" s="131"/>
      <c r="J21" s="59"/>
      <c r="K21" s="33"/>
    </row>
    <row r="22" ht="15" customHeight="1">
      <c r="A22" s="149"/>
      <c r="B22" s="150"/>
      <c r="C22" s="118"/>
      <c r="D22" s="118"/>
      <c r="E22" s="139"/>
      <c r="F22" s="140"/>
      <c r="G22" s="151"/>
      <c r="H22" s="150"/>
      <c r="I22" s="118"/>
      <c r="J22" s="118"/>
      <c r="K22" s="33"/>
    </row>
    <row r="23" ht="15" customHeight="1">
      <c r="A23" s="137"/>
      <c r="B23" t="s" s="152">
        <v>59</v>
      </c>
      <c r="C23" t="s" s="152">
        <v>60</v>
      </c>
      <c r="D23" t="s" s="152">
        <v>61</v>
      </c>
      <c r="E23" s="136"/>
      <c r="F23" s="140"/>
      <c r="G23" s="141"/>
      <c r="H23" t="s" s="152">
        <v>59</v>
      </c>
      <c r="I23" t="s" s="152">
        <v>60</v>
      </c>
      <c r="J23" t="s" s="152">
        <v>61</v>
      </c>
      <c r="K23" s="16"/>
    </row>
    <row r="24" ht="15" customHeight="1">
      <c r="A24" t="s" s="153">
        <v>62</v>
      </c>
      <c r="B24" s="148">
        <f>B21/2.68333333333333/60</f>
        <v>347.8260869565221</v>
      </c>
      <c r="C24" s="148">
        <f>B24/60</f>
        <v>5.797101449275369</v>
      </c>
      <c r="D24" s="148">
        <f>C24/60</f>
        <v>0.09661835748792283</v>
      </c>
      <c r="E24" s="136"/>
      <c r="F24" s="140"/>
      <c r="G24" t="s" s="153">
        <v>62</v>
      </c>
      <c r="H24" s="148">
        <f>H21/2.68333333333333/60</f>
        <v>347.8260869565221</v>
      </c>
      <c r="I24" s="148">
        <f>H24/60</f>
        <v>5.797101449275369</v>
      </c>
      <c r="J24" s="148">
        <f>I24/60</f>
        <v>0.09661835748792283</v>
      </c>
      <c r="K24" s="16"/>
    </row>
    <row r="25" ht="15" customHeight="1">
      <c r="A25" s="31"/>
      <c r="B25" s="32"/>
      <c r="C25" s="32"/>
      <c r="D25" s="32"/>
      <c r="E25" s="154"/>
      <c r="F25" s="140"/>
      <c r="G25" s="145"/>
      <c r="H25" s="32"/>
      <c r="I25" s="32"/>
      <c r="J25" s="32"/>
      <c r="K25" s="155"/>
    </row>
    <row r="26" ht="15" customHeight="1">
      <c r="A26" t="s" s="156">
        <v>63</v>
      </c>
      <c r="B26" s="157"/>
      <c r="C26" s="157"/>
      <c r="D26" s="158"/>
      <c r="E26" s="123">
        <f>D24*C18</f>
        <v>57.9710144927537</v>
      </c>
      <c r="F26" s="173"/>
      <c r="G26" t="s" s="156">
        <v>63</v>
      </c>
      <c r="H26" s="157"/>
      <c r="I26" s="157"/>
      <c r="J26" s="158"/>
      <c r="K26" s="123">
        <f>J24*I18</f>
        <v>231.8840579710148</v>
      </c>
    </row>
    <row r="27" ht="15" customHeight="1">
      <c r="A27" s="31"/>
      <c r="B27" s="32"/>
      <c r="C27" s="32"/>
      <c r="D27" s="32"/>
      <c r="E27" s="159"/>
      <c r="F27" s="140"/>
      <c r="G27" s="145"/>
      <c r="H27" s="32"/>
      <c r="I27" s="32"/>
      <c r="J27" s="32"/>
      <c r="K27" s="211"/>
    </row>
    <row r="28" ht="15" customHeight="1">
      <c r="A28" t="s" s="162">
        <v>64</v>
      </c>
      <c r="B28" s="163"/>
      <c r="C28" s="163"/>
      <c r="D28" s="164"/>
      <c r="E28" s="165">
        <f>E13</f>
        <v>5.668113599999999</v>
      </c>
      <c r="F28" s="86"/>
      <c r="G28" t="s" s="166">
        <v>64</v>
      </c>
      <c r="H28" s="167"/>
      <c r="I28" s="167"/>
      <c r="J28" s="168"/>
      <c r="K28" s="169">
        <f>J13</f>
        <v>7.226054400000001</v>
      </c>
    </row>
    <row r="29" ht="15" customHeight="1">
      <c r="A29" t="s" s="170">
        <v>65</v>
      </c>
      <c r="B29" s="171"/>
      <c r="C29" s="171"/>
      <c r="D29" s="171"/>
      <c r="E29" s="172">
        <f>E26/100</f>
        <v>0.5797101449275369</v>
      </c>
      <c r="F29" s="173"/>
      <c r="G29" t="s" s="170">
        <v>65</v>
      </c>
      <c r="H29" s="171"/>
      <c r="I29" s="171"/>
      <c r="J29" s="171"/>
      <c r="K29" s="172">
        <f>K26/100</f>
        <v>2.318840579710148</v>
      </c>
    </row>
    <row r="30" ht="15" customHeight="1">
      <c r="A30" s="31"/>
      <c r="B30" s="32"/>
      <c r="C30" s="32"/>
      <c r="D30" s="32"/>
      <c r="E30" s="159"/>
      <c r="F30" s="140"/>
      <c r="G30" s="145"/>
      <c r="H30" s="32"/>
      <c r="I30" s="32"/>
      <c r="J30" s="32"/>
      <c r="K30" s="211"/>
    </row>
    <row r="31" ht="15" customHeight="1">
      <c r="A31" t="s" s="175">
        <v>66</v>
      </c>
      <c r="B31" s="176"/>
      <c r="C31" s="176"/>
      <c r="D31" s="177"/>
      <c r="E31" s="212">
        <f>SUM(E28:E29)</f>
        <v>6.247823744927536</v>
      </c>
      <c r="F31" s="173"/>
      <c r="G31" t="s" s="175">
        <v>66</v>
      </c>
      <c r="H31" s="176"/>
      <c r="I31" s="176"/>
      <c r="J31" s="177"/>
      <c r="K31" s="178">
        <f>SUM(K28:K29)</f>
        <v>9.544894979710149</v>
      </c>
    </row>
    <row r="32" ht="28.5" customHeight="1">
      <c r="A32" s="244"/>
      <c r="B32" s="185"/>
      <c r="C32" s="185"/>
      <c r="D32" s="245"/>
      <c r="E32" t="s" s="216">
        <v>77</v>
      </c>
      <c r="F32" s="246"/>
      <c r="G32" s="244"/>
      <c r="H32" s="185"/>
      <c r="I32" s="185"/>
      <c r="J32" s="186"/>
      <c r="K32" s="247"/>
    </row>
    <row r="33" ht="15" customHeight="1">
      <c r="A33" s="244"/>
      <c r="B33" s="185"/>
      <c r="C33" s="185"/>
      <c r="D33" s="245"/>
      <c r="E33" s="248">
        <f>((K31-E31)/K31)*100</f>
        <v>34.54277120692569</v>
      </c>
      <c r="F33" s="246"/>
      <c r="G33" s="244"/>
      <c r="H33" s="185"/>
      <c r="I33" s="185"/>
      <c r="J33" s="186"/>
      <c r="K33" s="247"/>
    </row>
    <row r="34" ht="15" customHeight="1">
      <c r="A34" s="244"/>
      <c r="B34" s="185"/>
      <c r="C34" s="185"/>
      <c r="D34" s="245"/>
      <c r="E34" s="221"/>
      <c r="F34" s="249"/>
      <c r="G34" s="244"/>
      <c r="H34" s="185"/>
      <c r="I34" s="185"/>
      <c r="J34" s="186"/>
      <c r="K34" s="247"/>
    </row>
  </sheetData>
  <mergeCells count="28">
    <mergeCell ref="B6:C6"/>
    <mergeCell ref="A2:E2"/>
    <mergeCell ref="G2:J2"/>
    <mergeCell ref="B3:C3"/>
    <mergeCell ref="B4:C4"/>
    <mergeCell ref="B5:C5"/>
    <mergeCell ref="B7:C7"/>
    <mergeCell ref="A13:D13"/>
    <mergeCell ref="B16:C16"/>
    <mergeCell ref="H16:I16"/>
    <mergeCell ref="A26:D26"/>
    <mergeCell ref="G26:J26"/>
    <mergeCell ref="B8:C8"/>
    <mergeCell ref="B9:C9"/>
    <mergeCell ref="B10:C10"/>
    <mergeCell ref="B12:C12"/>
    <mergeCell ref="A28:D28"/>
    <mergeCell ref="G28:J28"/>
    <mergeCell ref="A29:D29"/>
    <mergeCell ref="G29:J29"/>
    <mergeCell ref="A31:D31"/>
    <mergeCell ref="G31:J31"/>
    <mergeCell ref="A32:D32"/>
    <mergeCell ref="G32:J32"/>
    <mergeCell ref="A33:D33"/>
    <mergeCell ref="G33:J33"/>
    <mergeCell ref="A34:D34"/>
    <mergeCell ref="G34:J3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L32"/>
  <sheetViews>
    <sheetView workbookViewId="0" showGridLines="0" defaultGridColor="1"/>
  </sheetViews>
  <sheetFormatPr defaultColWidth="10.8333" defaultRowHeight="14.5" customHeight="1" outlineLevelRow="0" outlineLevelCol="0"/>
  <cols>
    <col min="1" max="1" width="19.3516" style="250" customWidth="1"/>
    <col min="2" max="2" width="16.8516" style="250" customWidth="1"/>
    <col min="3" max="3" width="14" style="250" customWidth="1"/>
    <col min="4" max="5" width="10.8516" style="250" customWidth="1"/>
    <col min="6" max="6" width="5.17188" style="250" customWidth="1"/>
    <col min="7" max="7" width="18.5" style="250" customWidth="1"/>
    <col min="8" max="9" width="16.5" style="250" customWidth="1"/>
    <col min="10" max="12" width="10.8516" style="250" customWidth="1"/>
    <col min="13" max="256" width="10.8516" style="250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251"/>
      <c r="L1" s="66"/>
    </row>
    <row r="2" ht="15" customHeight="1">
      <c r="A2" t="s" s="67">
        <v>86</v>
      </c>
      <c r="B2" s="68"/>
      <c r="C2" s="68"/>
      <c r="D2" s="68"/>
      <c r="E2" s="69"/>
      <c r="F2" s="194"/>
      <c r="G2" t="s" s="71">
        <v>87</v>
      </c>
      <c r="H2" s="72"/>
      <c r="I2" s="72"/>
      <c r="J2" s="73"/>
      <c r="K2" s="252"/>
      <c r="L2" s="33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253">
        <v>41</v>
      </c>
      <c r="H3" t="s" s="253">
        <v>42</v>
      </c>
      <c r="I3" t="s" s="253">
        <v>88</v>
      </c>
      <c r="J3" t="s" s="253">
        <v>44</v>
      </c>
      <c r="K3" s="131"/>
      <c r="L3" s="62"/>
    </row>
    <row r="4" ht="15.5" customHeight="1">
      <c r="A4" t="s" s="81">
        <v>20</v>
      </c>
      <c r="B4" s="82">
        <v>41.6</v>
      </c>
      <c r="C4" s="83"/>
      <c r="D4" s="84">
        <v>78.48</v>
      </c>
      <c r="E4" s="195">
        <f>D4/1000*B4</f>
        <v>3.264768000000001</v>
      </c>
      <c r="F4" s="86"/>
      <c r="G4" t="s" s="81">
        <v>89</v>
      </c>
      <c r="H4" s="254">
        <v>33.33</v>
      </c>
      <c r="I4" s="84">
        <v>134.31</v>
      </c>
      <c r="J4" s="195">
        <f>I4/1000*H4</f>
        <v>4.4765523</v>
      </c>
      <c r="K4" s="131"/>
      <c r="L4" s="223"/>
    </row>
    <row r="5" ht="15" customHeight="1">
      <c r="A5" t="s" s="87">
        <v>11</v>
      </c>
      <c r="B5" s="88">
        <v>13.33</v>
      </c>
      <c r="C5" s="92"/>
      <c r="D5" s="90">
        <v>15.36</v>
      </c>
      <c r="E5" s="198">
        <f>D5/1000*B5</f>
        <v>0.2047488</v>
      </c>
      <c r="F5" s="86"/>
      <c r="G5" t="s" s="87">
        <v>45</v>
      </c>
      <c r="H5" s="88">
        <v>60</v>
      </c>
      <c r="I5" s="90">
        <v>43</v>
      </c>
      <c r="J5" s="198">
        <f>I5/1000*H5</f>
        <v>2.58</v>
      </c>
      <c r="K5" s="131"/>
      <c r="L5" s="223"/>
    </row>
    <row r="6" ht="15" customHeight="1">
      <c r="A6" t="s" s="87">
        <v>26</v>
      </c>
      <c r="B6" s="88">
        <v>28.33</v>
      </c>
      <c r="C6" s="92"/>
      <c r="D6" s="90">
        <v>134.31</v>
      </c>
      <c r="E6" s="198">
        <f>D6/1000*B6</f>
        <v>3.8050023</v>
      </c>
      <c r="F6" s="86"/>
      <c r="G6" t="s" s="87">
        <v>46</v>
      </c>
      <c r="H6" s="232">
        <v>33.33</v>
      </c>
      <c r="I6" s="90">
        <v>46</v>
      </c>
      <c r="J6" s="198">
        <f>I6/1000*H6</f>
        <v>1.53318</v>
      </c>
      <c r="K6" s="131"/>
      <c r="L6" s="223"/>
    </row>
    <row r="7" ht="15" customHeight="1">
      <c r="A7" t="s" s="93">
        <v>13</v>
      </c>
      <c r="B7" s="94">
        <v>8.33</v>
      </c>
      <c r="C7" s="95"/>
      <c r="D7" s="96">
        <v>27.98</v>
      </c>
      <c r="E7" s="199">
        <f>D7/1000*B7</f>
        <v>0.2330734</v>
      </c>
      <c r="F7" s="86"/>
      <c r="G7" t="s" s="93">
        <v>13</v>
      </c>
      <c r="H7" s="255">
        <v>8.33</v>
      </c>
      <c r="I7" s="96">
        <v>27.89</v>
      </c>
      <c r="J7" s="199">
        <f>I7/1000*H7</f>
        <v>0.2323237</v>
      </c>
      <c r="K7" s="131"/>
      <c r="L7" s="66"/>
    </row>
    <row r="8" ht="15.5" customHeight="1">
      <c r="A8" s="56"/>
      <c r="B8" s="97"/>
      <c r="C8" s="97"/>
      <c r="D8" s="98"/>
      <c r="E8" s="99"/>
      <c r="F8" s="86"/>
      <c r="G8" s="256"/>
      <c r="H8" s="144"/>
      <c r="I8" s="257"/>
      <c r="J8" s="258"/>
      <c r="K8" s="259"/>
      <c r="L8" s="33"/>
    </row>
    <row r="9" ht="15" customHeight="1">
      <c r="A9" s="104"/>
      <c r="B9" s="105"/>
      <c r="C9" s="105"/>
      <c r="D9" s="101"/>
      <c r="E9" s="102"/>
      <c r="F9" s="86"/>
      <c r="G9" s="260"/>
      <c r="H9" s="261"/>
      <c r="I9" s="262"/>
      <c r="J9" s="263"/>
      <c r="K9" s="259"/>
      <c r="L9" s="33"/>
    </row>
    <row r="10" ht="15" customHeight="1">
      <c r="A10" t="s" s="111">
        <v>90</v>
      </c>
      <c r="B10" s="264">
        <f>SUM(B4:C7)</f>
        <v>91.58999999999999</v>
      </c>
      <c r="C10" s="265"/>
      <c r="D10" s="114"/>
      <c r="E10" s="115"/>
      <c r="F10" s="86"/>
      <c r="G10" t="s" s="111">
        <v>91</v>
      </c>
      <c r="H10" s="113">
        <f>SUM(H4:H7)</f>
        <v>134.99</v>
      </c>
      <c r="I10" s="117"/>
      <c r="J10" s="118"/>
      <c r="K10" s="59"/>
      <c r="L10" s="33"/>
    </row>
    <row r="11" ht="15" customHeight="1">
      <c r="A11" t="s" s="156">
        <v>50</v>
      </c>
      <c r="B11" s="157"/>
      <c r="C11" s="157"/>
      <c r="D11" s="158"/>
      <c r="E11" s="122">
        <f>SUM(E4:E7)</f>
        <v>7.507592500000001</v>
      </c>
      <c r="F11" s="86"/>
      <c r="G11" t="s" s="156">
        <v>50</v>
      </c>
      <c r="H11" s="157"/>
      <c r="I11" s="158"/>
      <c r="J11" s="123">
        <f>SUM(J4:J7)</f>
        <v>8.822056</v>
      </c>
      <c r="K11" s="131"/>
      <c r="L11" s="33"/>
    </row>
    <row r="12" ht="40.5" customHeight="1">
      <c r="A12" s="207"/>
      <c r="B12" t="s" s="133">
        <v>53</v>
      </c>
      <c r="C12" s="134"/>
      <c r="D12" s="208"/>
      <c r="E12" t="s" s="243">
        <v>84</v>
      </c>
      <c r="F12" s="130"/>
      <c r="G12" s="209"/>
      <c r="H12" t="s" s="133">
        <v>53</v>
      </c>
      <c r="I12" s="134"/>
      <c r="J12" s="127"/>
      <c r="K12" s="59"/>
      <c r="L12" s="33"/>
    </row>
    <row r="13" ht="15" customHeight="1">
      <c r="A13" s="137"/>
      <c r="B13" t="s" s="7">
        <v>54</v>
      </c>
      <c r="C13" t="s" s="138">
        <v>55</v>
      </c>
      <c r="D13" s="210"/>
      <c r="E13" s="129">
        <f>((J11-E11)/J11)*100</f>
        <v>14.89974105809347</v>
      </c>
      <c r="F13" s="130"/>
      <c r="G13" s="141"/>
      <c r="H13" t="s" s="7">
        <v>54</v>
      </c>
      <c r="I13" t="s" s="138">
        <v>55</v>
      </c>
      <c r="J13" s="131"/>
      <c r="K13" s="59"/>
      <c r="L13" s="33"/>
    </row>
    <row r="14" ht="15" customHeight="1">
      <c r="A14" t="s" s="142">
        <v>56</v>
      </c>
      <c r="B14" s="143">
        <v>15</v>
      </c>
      <c r="C14" s="143">
        <f>B14*60</f>
        <v>900</v>
      </c>
      <c r="D14" s="131"/>
      <c r="E14" s="135"/>
      <c r="F14" s="140"/>
      <c r="G14" t="s" s="142">
        <v>56</v>
      </c>
      <c r="H14" s="143">
        <v>35</v>
      </c>
      <c r="I14" s="143">
        <f>H14*60</f>
        <v>2100</v>
      </c>
      <c r="J14" s="131"/>
      <c r="K14" s="59"/>
      <c r="L14" s="33"/>
    </row>
    <row r="15" ht="15" customHeight="1">
      <c r="A15" s="31"/>
      <c r="B15" s="32"/>
      <c r="C15" s="144"/>
      <c r="D15" s="59"/>
      <c r="E15" s="139"/>
      <c r="F15" s="140"/>
      <c r="G15" s="145"/>
      <c r="H15" s="32"/>
      <c r="I15" s="144"/>
      <c r="J15" s="59"/>
      <c r="K15" s="59"/>
      <c r="L15" s="33"/>
    </row>
    <row r="16" ht="29.5" customHeight="1">
      <c r="A16" t="s" s="146">
        <v>57</v>
      </c>
      <c r="B16" t="s" s="146">
        <v>58</v>
      </c>
      <c r="C16" s="131"/>
      <c r="D16" s="59"/>
      <c r="E16" s="139"/>
      <c r="F16" s="140"/>
      <c r="G16" t="s" s="147">
        <v>57</v>
      </c>
      <c r="H16" t="s" s="147">
        <v>58</v>
      </c>
      <c r="I16" s="131"/>
      <c r="J16" s="59"/>
      <c r="K16" s="59"/>
      <c r="L16" s="33"/>
    </row>
    <row r="17" ht="15" customHeight="1">
      <c r="A17" s="148">
        <v>40000</v>
      </c>
      <c r="B17" s="148">
        <f>A17*1.4</f>
        <v>56000</v>
      </c>
      <c r="C17" s="131"/>
      <c r="D17" s="59"/>
      <c r="E17" s="139"/>
      <c r="F17" s="140"/>
      <c r="G17" s="148">
        <v>40000</v>
      </c>
      <c r="H17" s="148">
        <f>G17*1.4</f>
        <v>56000</v>
      </c>
      <c r="I17" s="131"/>
      <c r="J17" s="59"/>
      <c r="K17" s="59"/>
      <c r="L17" s="33"/>
    </row>
    <row r="18" ht="15" customHeight="1">
      <c r="A18" s="149"/>
      <c r="B18" s="150"/>
      <c r="C18" s="118"/>
      <c r="D18" s="118"/>
      <c r="E18" s="139"/>
      <c r="F18" s="140"/>
      <c r="G18" s="151"/>
      <c r="H18" s="150"/>
      <c r="I18" s="118"/>
      <c r="J18" s="118"/>
      <c r="K18" s="59"/>
      <c r="L18" s="33"/>
    </row>
    <row r="19" ht="15" customHeight="1">
      <c r="A19" s="137"/>
      <c r="B19" t="s" s="152">
        <v>59</v>
      </c>
      <c r="C19" t="s" s="152">
        <v>60</v>
      </c>
      <c r="D19" t="s" s="152">
        <v>61</v>
      </c>
      <c r="E19" s="136"/>
      <c r="F19" s="140"/>
      <c r="G19" s="141"/>
      <c r="H19" t="s" s="152">
        <v>59</v>
      </c>
      <c r="I19" t="s" s="152">
        <v>60</v>
      </c>
      <c r="J19" t="s" s="152">
        <v>61</v>
      </c>
      <c r="K19" s="131"/>
      <c r="L19" s="33"/>
    </row>
    <row r="20" ht="15" customHeight="1">
      <c r="A20" t="s" s="153">
        <v>62</v>
      </c>
      <c r="B20" s="148">
        <f>B17/2.68333333333333/60</f>
        <v>347.8260869565221</v>
      </c>
      <c r="C20" s="148">
        <f>B20/60</f>
        <v>5.797101449275369</v>
      </c>
      <c r="D20" s="148">
        <f>C20/60</f>
        <v>0.09661835748792283</v>
      </c>
      <c r="E20" s="136"/>
      <c r="F20" s="140"/>
      <c r="G20" t="s" s="153">
        <v>62</v>
      </c>
      <c r="H20" s="148">
        <f>H17/2.68333333333333/60</f>
        <v>347.8260869565221</v>
      </c>
      <c r="I20" s="148">
        <f>H20/60</f>
        <v>5.797101449275369</v>
      </c>
      <c r="J20" s="148">
        <f>I20/60</f>
        <v>0.09661835748792283</v>
      </c>
      <c r="K20" s="131"/>
      <c r="L20" s="33"/>
    </row>
    <row r="21" ht="15" customHeight="1">
      <c r="A21" s="31"/>
      <c r="B21" s="32"/>
      <c r="C21" s="32"/>
      <c r="D21" s="32"/>
      <c r="E21" s="154"/>
      <c r="F21" s="140"/>
      <c r="G21" s="145"/>
      <c r="H21" s="32"/>
      <c r="I21" s="32"/>
      <c r="J21" s="32"/>
      <c r="K21" s="118"/>
      <c r="L21" s="33"/>
    </row>
    <row r="22" ht="15" customHeight="1">
      <c r="A22" t="s" s="156">
        <v>63</v>
      </c>
      <c r="B22" s="157"/>
      <c r="C22" s="157"/>
      <c r="D22" s="158"/>
      <c r="E22" s="123">
        <f>D20*C14</f>
        <v>86.95652173913055</v>
      </c>
      <c r="F22" s="173"/>
      <c r="G22" t="s" s="156">
        <v>63</v>
      </c>
      <c r="H22" s="157"/>
      <c r="I22" s="157"/>
      <c r="J22" s="158"/>
      <c r="K22" s="123">
        <f>J20*I14</f>
        <v>202.8985507246379</v>
      </c>
      <c r="L22" s="16"/>
    </row>
    <row r="23" ht="15" customHeight="1">
      <c r="A23" s="31"/>
      <c r="B23" s="32"/>
      <c r="C23" s="32"/>
      <c r="D23" s="32"/>
      <c r="E23" s="159"/>
      <c r="F23" s="140"/>
      <c r="G23" s="145"/>
      <c r="H23" s="32"/>
      <c r="I23" s="32"/>
      <c r="J23" s="32"/>
      <c r="K23" s="32"/>
      <c r="L23" s="33"/>
    </row>
    <row r="24" ht="15" customHeight="1">
      <c r="A24" t="s" s="162">
        <v>64</v>
      </c>
      <c r="B24" s="163"/>
      <c r="C24" s="163"/>
      <c r="D24" s="164"/>
      <c r="E24" s="165">
        <f>E11</f>
        <v>7.507592500000001</v>
      </c>
      <c r="F24" s="86"/>
      <c r="G24" t="s" s="166">
        <v>64</v>
      </c>
      <c r="H24" s="167"/>
      <c r="I24" s="167"/>
      <c r="J24" s="168"/>
      <c r="K24" s="169">
        <f>J11</f>
        <v>8.822056</v>
      </c>
      <c r="L24" s="16"/>
    </row>
    <row r="25" ht="15" customHeight="1">
      <c r="A25" t="s" s="170">
        <v>65</v>
      </c>
      <c r="B25" s="171"/>
      <c r="C25" s="171"/>
      <c r="D25" s="171"/>
      <c r="E25" s="172">
        <f>E22/100</f>
        <v>0.8695652173913055</v>
      </c>
      <c r="F25" s="173"/>
      <c r="G25" t="s" s="170">
        <v>65</v>
      </c>
      <c r="H25" s="171"/>
      <c r="I25" s="171"/>
      <c r="J25" s="171"/>
      <c r="K25" s="172">
        <f>K22/100</f>
        <v>2.02898550724638</v>
      </c>
      <c r="L25" s="16"/>
    </row>
    <row r="26" ht="15" customHeight="1">
      <c r="A26" s="31"/>
      <c r="B26" s="32"/>
      <c r="C26" s="32"/>
      <c r="D26" s="32"/>
      <c r="E26" s="159"/>
      <c r="F26" s="140"/>
      <c r="G26" s="145"/>
      <c r="H26" s="32"/>
      <c r="I26" s="32"/>
      <c r="J26" s="32"/>
      <c r="K26" s="32"/>
      <c r="L26" s="33"/>
    </row>
    <row r="27" ht="15" customHeight="1">
      <c r="A27" t="s" s="175">
        <v>66</v>
      </c>
      <c r="B27" s="176"/>
      <c r="C27" s="176"/>
      <c r="D27" s="177"/>
      <c r="E27" s="212">
        <f>SUM(E24:E25)</f>
        <v>8.377157717391306</v>
      </c>
      <c r="F27" s="213"/>
      <c r="G27" t="s" s="175">
        <v>66</v>
      </c>
      <c r="H27" s="176"/>
      <c r="I27" s="176"/>
      <c r="J27" s="177"/>
      <c r="K27" s="178">
        <f>SUM(K24:K25)</f>
        <v>10.85104150724638</v>
      </c>
      <c r="L27" s="16"/>
    </row>
    <row r="28" ht="40" customHeight="1">
      <c r="A28" s="56"/>
      <c r="B28" s="57"/>
      <c r="C28" s="57"/>
      <c r="D28" s="124"/>
      <c r="E28" t="s" s="216">
        <v>77</v>
      </c>
      <c r="F28" s="266"/>
      <c r="G28" s="57"/>
      <c r="H28" s="57"/>
      <c r="I28" s="57"/>
      <c r="J28" s="57"/>
      <c r="K28" s="57"/>
      <c r="L28" s="33"/>
    </row>
    <row r="29" ht="16" customHeight="1">
      <c r="A29" s="58"/>
      <c r="B29" s="59"/>
      <c r="C29" s="59"/>
      <c r="D29" s="128"/>
      <c r="E29" s="221">
        <f>((K27-E27)/K27)*100</f>
        <v>22.7985837875839</v>
      </c>
      <c r="F29" s="267"/>
      <c r="G29" s="59"/>
      <c r="H29" s="59"/>
      <c r="I29" s="59"/>
      <c r="J29" s="59"/>
      <c r="K29" s="59"/>
      <c r="L29" s="33"/>
    </row>
    <row r="30" ht="16" customHeight="1">
      <c r="A30" s="58"/>
      <c r="B30" s="59"/>
      <c r="C30" s="59"/>
      <c r="D30" s="59"/>
      <c r="E30" s="268"/>
      <c r="F30" s="59"/>
      <c r="G30" s="59"/>
      <c r="H30" s="59"/>
      <c r="I30" s="59"/>
      <c r="J30" s="59"/>
      <c r="K30" s="59"/>
      <c r="L30" s="33"/>
    </row>
    <row r="31" ht="1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33"/>
    </row>
    <row r="32" ht="1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</sheetData>
  <mergeCells count="20">
    <mergeCell ref="A27:D27"/>
    <mergeCell ref="H12:I12"/>
    <mergeCell ref="G22:J22"/>
    <mergeCell ref="G24:J24"/>
    <mergeCell ref="G25:J25"/>
    <mergeCell ref="G27:J27"/>
    <mergeCell ref="B12:C12"/>
    <mergeCell ref="A25:D25"/>
    <mergeCell ref="A22:D22"/>
    <mergeCell ref="A24:D24"/>
    <mergeCell ref="B3:C3"/>
    <mergeCell ref="B4:C4"/>
    <mergeCell ref="B5:C5"/>
    <mergeCell ref="G11:I11"/>
    <mergeCell ref="G2:J2"/>
    <mergeCell ref="B6:C6"/>
    <mergeCell ref="B7:C7"/>
    <mergeCell ref="A11:D11"/>
    <mergeCell ref="A2:E2"/>
    <mergeCell ref="B10:C1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269" customWidth="1"/>
    <col min="2" max="2" width="14.3516" style="269" customWidth="1"/>
    <col min="3" max="6" width="10.8516" style="269" customWidth="1"/>
    <col min="7" max="7" width="19.8516" style="269" customWidth="1"/>
    <col min="8" max="8" width="15.3516" style="269" customWidth="1"/>
    <col min="9" max="9" width="10.8516" style="269" customWidth="1"/>
    <col min="10" max="10" width="12.3516" style="269" customWidth="1"/>
    <col min="11" max="11" width="10.8516" style="269" customWidth="1"/>
    <col min="12" max="256" width="10.8516" style="269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93</v>
      </c>
      <c r="B2" s="68"/>
      <c r="C2" s="68"/>
      <c r="D2" s="68"/>
      <c r="E2" s="69"/>
      <c r="F2" s="194"/>
      <c r="G2" t="s" s="71">
        <v>94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253">
        <v>41</v>
      </c>
      <c r="H3" t="s" s="253">
        <v>42</v>
      </c>
      <c r="I3" t="s" s="253">
        <v>43</v>
      </c>
      <c r="J3" t="s" s="253">
        <v>44</v>
      </c>
      <c r="K3" s="80"/>
    </row>
    <row r="4" ht="15" customHeight="1">
      <c r="A4" t="s" s="81">
        <v>15</v>
      </c>
      <c r="B4" s="82">
        <v>92.5</v>
      </c>
      <c r="C4" s="83"/>
      <c r="D4" s="84">
        <v>71.2</v>
      </c>
      <c r="E4" s="85">
        <f>D4/1000*B4</f>
        <v>6.586</v>
      </c>
      <c r="F4" s="86"/>
      <c r="G4" t="s" s="81">
        <v>95</v>
      </c>
      <c r="H4" s="82">
        <v>7.5</v>
      </c>
      <c r="I4" s="84">
        <v>446.34</v>
      </c>
      <c r="J4" s="195">
        <f>I4/1000*H4</f>
        <v>3.34755</v>
      </c>
      <c r="K4" s="16"/>
    </row>
    <row r="5" ht="15" customHeight="1">
      <c r="A5" t="s" s="87">
        <v>11</v>
      </c>
      <c r="B5" s="88">
        <v>46.25</v>
      </c>
      <c r="C5" s="92"/>
      <c r="D5" s="90">
        <v>15.36</v>
      </c>
      <c r="E5" s="85">
        <f>D5/1000*B5</f>
        <v>0.7103999999999999</v>
      </c>
      <c r="F5" s="86"/>
      <c r="G5" t="s" s="87">
        <v>17</v>
      </c>
      <c r="H5" s="88">
        <v>4</v>
      </c>
      <c r="I5" s="90">
        <v>36.73</v>
      </c>
      <c r="J5" s="198">
        <f>I5/1000*H5</f>
        <v>0.14692</v>
      </c>
      <c r="K5" s="16"/>
    </row>
    <row r="6" ht="15" customHeight="1">
      <c r="A6" t="s" s="87">
        <v>17</v>
      </c>
      <c r="B6" s="88">
        <v>2.96</v>
      </c>
      <c r="C6" s="92"/>
      <c r="D6" s="90">
        <v>281.75</v>
      </c>
      <c r="E6" s="85">
        <f>D6/1000*B6</f>
        <v>0.8339799999999999</v>
      </c>
      <c r="F6" s="86"/>
      <c r="G6" t="s" s="87">
        <v>46</v>
      </c>
      <c r="H6" s="88">
        <v>125</v>
      </c>
      <c r="I6" s="90">
        <v>46</v>
      </c>
      <c r="J6" s="198">
        <f>I6/1000*H6</f>
        <v>5.75</v>
      </c>
      <c r="K6" s="16"/>
    </row>
    <row r="7" ht="15" customHeight="1">
      <c r="A7" t="s" s="93">
        <v>13</v>
      </c>
      <c r="B7" s="94">
        <v>18.5</v>
      </c>
      <c r="C7" s="95"/>
      <c r="D7" s="96">
        <v>27.98</v>
      </c>
      <c r="E7" s="85">
        <f>D7/1000*B7</f>
        <v>0.51763</v>
      </c>
      <c r="F7" s="86"/>
      <c r="G7" t="s" s="93">
        <v>13</v>
      </c>
      <c r="H7" s="94">
        <v>25</v>
      </c>
      <c r="I7" s="96">
        <v>27.89</v>
      </c>
      <c r="J7" s="199">
        <f>I7/1000*H7</f>
        <v>0.69725</v>
      </c>
      <c r="K7" s="16"/>
    </row>
    <row r="8" ht="15.5" customHeight="1">
      <c r="A8" s="56"/>
      <c r="B8" s="97"/>
      <c r="C8" s="97"/>
      <c r="D8" s="98"/>
      <c r="E8" s="99"/>
      <c r="F8" s="86"/>
      <c r="G8" s="256"/>
      <c r="H8" s="144"/>
      <c r="I8" s="257"/>
      <c r="J8" s="258"/>
      <c r="K8" s="110"/>
    </row>
    <row r="9" ht="15" customHeight="1">
      <c r="A9" s="104"/>
      <c r="B9" s="105"/>
      <c r="C9" s="105"/>
      <c r="D9" s="101"/>
      <c r="E9" s="102"/>
      <c r="F9" s="86"/>
      <c r="G9" s="260"/>
      <c r="H9" s="261"/>
      <c r="I9" s="262"/>
      <c r="J9" s="263"/>
      <c r="K9" s="110"/>
    </row>
    <row r="10" ht="15" customHeight="1">
      <c r="A10" t="s" s="111">
        <v>73</v>
      </c>
      <c r="B10" s="112">
        <f>SUM(B4:C7)</f>
        <v>160.21</v>
      </c>
      <c r="C10" s="113"/>
      <c r="D10" s="114"/>
      <c r="E10" s="115"/>
      <c r="F10" s="86"/>
      <c r="G10" t="s" s="111">
        <v>73</v>
      </c>
      <c r="H10" s="113">
        <f>SUM(H4:H7)</f>
        <v>161.5</v>
      </c>
      <c r="I10" s="117"/>
      <c r="J10" s="118"/>
      <c r="K10" s="33"/>
    </row>
    <row r="11" ht="15" customHeight="1">
      <c r="A11" t="s" s="156">
        <v>50</v>
      </c>
      <c r="B11" s="157"/>
      <c r="C11" s="157"/>
      <c r="D11" s="158"/>
      <c r="E11" s="122">
        <f>SUM(E4:E7)</f>
        <v>8.648010000000001</v>
      </c>
      <c r="F11" s="86"/>
      <c r="G11" t="s" s="119">
        <v>75</v>
      </c>
      <c r="H11" s="120"/>
      <c r="I11" s="121"/>
      <c r="J11" s="123">
        <f>SUM(J4:J7)</f>
        <v>9.94172</v>
      </c>
      <c r="K11" s="16"/>
    </row>
    <row r="12" ht="40" customHeight="1">
      <c r="A12" s="56"/>
      <c r="B12" s="57"/>
      <c r="C12" s="57"/>
      <c r="D12" s="124"/>
      <c r="E12" t="s" s="243">
        <v>84</v>
      </c>
      <c r="F12" s="130"/>
      <c r="G12" s="127"/>
      <c r="H12" s="57"/>
      <c r="I12" s="57"/>
      <c r="J12" s="57"/>
      <c r="K12" s="33"/>
    </row>
    <row r="13" ht="15" customHeight="1">
      <c r="A13" s="58"/>
      <c r="B13" s="118"/>
      <c r="C13" s="118"/>
      <c r="D13" s="128"/>
      <c r="E13" s="129">
        <f>((J11-E11)/J11)*100</f>
        <v>13.01293941088664</v>
      </c>
      <c r="F13" s="126"/>
      <c r="G13" s="131"/>
      <c r="H13" s="118"/>
      <c r="I13" s="118"/>
      <c r="J13" s="59"/>
      <c r="K13" s="33"/>
    </row>
    <row r="14" ht="15" customHeight="1">
      <c r="A14" s="132"/>
      <c r="B14" t="s" s="133">
        <v>53</v>
      </c>
      <c r="C14" s="134"/>
      <c r="D14" s="131"/>
      <c r="E14" s="135"/>
      <c r="F14" s="140"/>
      <c r="G14" s="136"/>
      <c r="H14" t="s" s="133">
        <v>53</v>
      </c>
      <c r="I14" s="134"/>
      <c r="J14" s="131"/>
      <c r="K14" s="33"/>
    </row>
    <row r="15" ht="15" customHeight="1">
      <c r="A15" s="137"/>
      <c r="B15" t="s" s="7">
        <v>54</v>
      </c>
      <c r="C15" t="s" s="138">
        <v>55</v>
      </c>
      <c r="D15" s="131"/>
      <c r="E15" s="139"/>
      <c r="F15" s="140"/>
      <c r="G15" s="141"/>
      <c r="H15" t="s" s="7">
        <v>54</v>
      </c>
      <c r="I15" t="s" s="138">
        <v>55</v>
      </c>
      <c r="J15" s="131"/>
      <c r="K15" s="33"/>
    </row>
    <row r="16" ht="15" customHeight="1">
      <c r="A16" t="s" s="142">
        <v>56</v>
      </c>
      <c r="B16" s="143">
        <v>10</v>
      </c>
      <c r="C16" s="143">
        <f>B16*60</f>
        <v>600</v>
      </c>
      <c r="D16" s="131"/>
      <c r="E16" s="139"/>
      <c r="F16" s="140"/>
      <c r="G16" t="s" s="142">
        <v>56</v>
      </c>
      <c r="H16" s="143">
        <v>35</v>
      </c>
      <c r="I16" s="143">
        <f>H16*60</f>
        <v>2100</v>
      </c>
      <c r="J16" s="131"/>
      <c r="K16" s="33"/>
    </row>
    <row r="17" ht="15" customHeight="1">
      <c r="A17" s="31"/>
      <c r="B17" s="32"/>
      <c r="C17" s="144"/>
      <c r="D17" s="59"/>
      <c r="E17" s="139"/>
      <c r="F17" s="140"/>
      <c r="G17" s="145"/>
      <c r="H17" s="32"/>
      <c r="I17" s="144"/>
      <c r="J17" s="59"/>
      <c r="K17" s="33"/>
    </row>
    <row r="18" ht="44" customHeight="1">
      <c r="A18" t="s" s="146">
        <v>57</v>
      </c>
      <c r="B18" t="s" s="146">
        <v>58</v>
      </c>
      <c r="C18" s="131"/>
      <c r="D18" s="59"/>
      <c r="E18" s="139"/>
      <c r="F18" s="140"/>
      <c r="G18" t="s" s="147">
        <v>57</v>
      </c>
      <c r="H18" t="s" s="147">
        <v>58</v>
      </c>
      <c r="I18" s="131"/>
      <c r="J18" s="59"/>
      <c r="K18" s="33"/>
    </row>
    <row r="19" ht="15" customHeight="1">
      <c r="A19" s="148">
        <v>40000</v>
      </c>
      <c r="B19" s="148">
        <f>A19*1.4</f>
        <v>56000</v>
      </c>
      <c r="C19" s="131"/>
      <c r="D19" s="59"/>
      <c r="E19" s="139"/>
      <c r="F19" s="140"/>
      <c r="G19" s="148">
        <v>40000</v>
      </c>
      <c r="H19" s="148">
        <f>G19*1.4</f>
        <v>56000</v>
      </c>
      <c r="I19" s="131"/>
      <c r="J19" s="59"/>
      <c r="K19" s="33"/>
    </row>
    <row r="20" ht="15" customHeight="1">
      <c r="A20" s="149"/>
      <c r="B20" s="150"/>
      <c r="C20" s="118"/>
      <c r="D20" s="118"/>
      <c r="E20" s="139"/>
      <c r="F20" s="140"/>
      <c r="G20" s="151"/>
      <c r="H20" s="150"/>
      <c r="I20" s="118"/>
      <c r="J20" s="118"/>
      <c r="K20" s="33"/>
    </row>
    <row r="21" ht="15" customHeight="1">
      <c r="A21" s="137"/>
      <c r="B21" t="s" s="152">
        <v>59</v>
      </c>
      <c r="C21" t="s" s="152">
        <v>60</v>
      </c>
      <c r="D21" t="s" s="152">
        <v>61</v>
      </c>
      <c r="E21" s="136"/>
      <c r="F21" s="140"/>
      <c r="G21" s="141"/>
      <c r="H21" t="s" s="152">
        <v>59</v>
      </c>
      <c r="I21" t="s" s="152">
        <v>60</v>
      </c>
      <c r="J21" t="s" s="152">
        <v>61</v>
      </c>
      <c r="K21" s="16"/>
    </row>
    <row r="22" ht="15" customHeight="1">
      <c r="A22" t="s" s="153">
        <v>62</v>
      </c>
      <c r="B22" s="148">
        <f>B19/2.68333333333333/60</f>
        <v>347.8260869565221</v>
      </c>
      <c r="C22" s="148">
        <f>B22/60</f>
        <v>5.797101449275369</v>
      </c>
      <c r="D22" s="148">
        <f>C22/60</f>
        <v>0.09661835748792283</v>
      </c>
      <c r="E22" s="136"/>
      <c r="F22" s="140"/>
      <c r="G22" t="s" s="153">
        <v>62</v>
      </c>
      <c r="H22" s="148">
        <f>H19/2.68333333333333/60</f>
        <v>347.8260869565221</v>
      </c>
      <c r="I22" s="148">
        <f>H22/60</f>
        <v>5.797101449275369</v>
      </c>
      <c r="J22" s="148">
        <f>I22/60</f>
        <v>0.09661835748792283</v>
      </c>
      <c r="K22" s="16"/>
    </row>
    <row r="23" ht="15" customHeight="1">
      <c r="A23" s="31"/>
      <c r="B23" s="32"/>
      <c r="C23" s="32"/>
      <c r="D23" s="32"/>
      <c r="E23" s="154"/>
      <c r="F23" s="140"/>
      <c r="G23" s="145"/>
      <c r="H23" s="32"/>
      <c r="I23" s="32"/>
      <c r="J23" s="32"/>
      <c r="K23" s="155"/>
    </row>
    <row r="24" ht="15" customHeight="1">
      <c r="A24" t="s" s="156">
        <v>63</v>
      </c>
      <c r="B24" s="157"/>
      <c r="C24" s="157"/>
      <c r="D24" s="158"/>
      <c r="E24" s="123">
        <f>D22*C16</f>
        <v>57.9710144927537</v>
      </c>
      <c r="F24" s="173"/>
      <c r="G24" t="s" s="156">
        <v>63</v>
      </c>
      <c r="H24" s="157"/>
      <c r="I24" s="157"/>
      <c r="J24" s="158"/>
      <c r="K24" s="123">
        <f>J22*I16</f>
        <v>202.8985507246379</v>
      </c>
    </row>
    <row r="25" ht="15" customHeight="1">
      <c r="A25" s="31"/>
      <c r="B25" s="32"/>
      <c r="C25" s="32"/>
      <c r="D25" s="32"/>
      <c r="E25" s="159"/>
      <c r="F25" s="140"/>
      <c r="G25" s="145"/>
      <c r="H25" s="32"/>
      <c r="I25" s="32"/>
      <c r="J25" s="32"/>
      <c r="K25" s="211"/>
    </row>
    <row r="26" ht="15" customHeight="1">
      <c r="A26" t="s" s="162">
        <v>64</v>
      </c>
      <c r="B26" s="163"/>
      <c r="C26" s="163"/>
      <c r="D26" s="164"/>
      <c r="E26" s="165">
        <f>E11</f>
        <v>8.648010000000001</v>
      </c>
      <c r="F26" s="86"/>
      <c r="G26" t="s" s="166">
        <v>64</v>
      </c>
      <c r="H26" s="167"/>
      <c r="I26" s="167"/>
      <c r="J26" s="168"/>
      <c r="K26" s="169">
        <f>J11</f>
        <v>9.94172</v>
      </c>
    </row>
    <row r="27" ht="15" customHeight="1">
      <c r="A27" t="s" s="170">
        <v>65</v>
      </c>
      <c r="B27" s="171"/>
      <c r="C27" s="171"/>
      <c r="D27" s="171"/>
      <c r="E27" s="172">
        <f>E24/100</f>
        <v>0.5797101449275369</v>
      </c>
      <c r="F27" s="173"/>
      <c r="G27" t="s" s="170">
        <v>65</v>
      </c>
      <c r="H27" s="171"/>
      <c r="I27" s="171"/>
      <c r="J27" s="171"/>
      <c r="K27" s="172">
        <f>K24/100</f>
        <v>2.02898550724638</v>
      </c>
    </row>
    <row r="28" ht="15" customHeight="1">
      <c r="A28" s="31"/>
      <c r="B28" s="32"/>
      <c r="C28" s="32"/>
      <c r="D28" s="32"/>
      <c r="E28" s="159"/>
      <c r="F28" s="140"/>
      <c r="G28" s="145"/>
      <c r="H28" s="32"/>
      <c r="I28" s="32"/>
      <c r="J28" s="32"/>
      <c r="K28" s="211"/>
    </row>
    <row r="29" ht="15" customHeight="1">
      <c r="A29" t="s" s="175">
        <v>66</v>
      </c>
      <c r="B29" s="176"/>
      <c r="C29" s="176"/>
      <c r="D29" s="177"/>
      <c r="E29" s="212">
        <f>SUM(E26:E27)</f>
        <v>9.227720144927538</v>
      </c>
      <c r="F29" s="213"/>
      <c r="G29" t="s" s="175">
        <v>66</v>
      </c>
      <c r="H29" s="176"/>
      <c r="I29" s="176"/>
      <c r="J29" s="177"/>
      <c r="K29" s="178">
        <f>SUM(K26:K27)</f>
        <v>11.97070550724638</v>
      </c>
    </row>
    <row r="30" ht="40" customHeight="1">
      <c r="A30" s="214"/>
      <c r="B30" s="214"/>
      <c r="C30" s="214"/>
      <c r="D30" s="215"/>
      <c r="E30" t="s" s="216">
        <v>77</v>
      </c>
      <c r="F30" s="270"/>
      <c r="G30" s="214"/>
      <c r="H30" s="214"/>
      <c r="I30" s="214"/>
      <c r="J30" s="214"/>
      <c r="K30" s="214"/>
    </row>
    <row r="31" ht="16" customHeight="1">
      <c r="A31" s="219"/>
      <c r="B31" s="219"/>
      <c r="C31" s="219"/>
      <c r="D31" s="220"/>
      <c r="E31" s="221">
        <f>((K29-E29)/K29)*100</f>
        <v>22.91414955165671</v>
      </c>
      <c r="F31" s="271"/>
      <c r="G31" s="219"/>
      <c r="H31" s="219"/>
      <c r="I31" s="219"/>
      <c r="J31" s="219"/>
      <c r="K31" s="219"/>
    </row>
  </sheetData>
  <mergeCells count="19">
    <mergeCell ref="A29:D29"/>
    <mergeCell ref="G29:J29"/>
    <mergeCell ref="B7:C7"/>
    <mergeCell ref="A11:D11"/>
    <mergeCell ref="B14:C14"/>
    <mergeCell ref="H14:I14"/>
    <mergeCell ref="A24:D24"/>
    <mergeCell ref="G24:J24"/>
    <mergeCell ref="B10:C10"/>
    <mergeCell ref="G2:J2"/>
    <mergeCell ref="A26:D26"/>
    <mergeCell ref="G26:J26"/>
    <mergeCell ref="A27:D27"/>
    <mergeCell ref="G27:J27"/>
    <mergeCell ref="A2:E2"/>
    <mergeCell ref="B3:C3"/>
    <mergeCell ref="B4:C4"/>
    <mergeCell ref="B5:C5"/>
    <mergeCell ref="B6:C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272" customWidth="1"/>
    <col min="2" max="2" width="14.3516" style="272" customWidth="1"/>
    <col min="3" max="6" width="10.8516" style="272" customWidth="1"/>
    <col min="7" max="7" width="19.6719" style="272" customWidth="1"/>
    <col min="8" max="8" width="14.5" style="272" customWidth="1"/>
    <col min="9" max="9" width="10.8516" style="272" customWidth="1"/>
    <col min="10" max="10" width="12.3516" style="272" customWidth="1"/>
    <col min="11" max="11" width="10.8516" style="272" customWidth="1"/>
    <col min="12" max="256" width="10.8516" style="272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96</v>
      </c>
      <c r="B2" s="68"/>
      <c r="C2" s="68"/>
      <c r="D2" s="68"/>
      <c r="E2" s="69"/>
      <c r="F2" s="194"/>
      <c r="G2" t="s" s="71">
        <v>97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253">
        <v>41</v>
      </c>
      <c r="H3" t="s" s="253">
        <v>42</v>
      </c>
      <c r="I3" t="s" s="253">
        <v>88</v>
      </c>
      <c r="J3" t="s" s="79">
        <v>44</v>
      </c>
      <c r="K3" s="80"/>
    </row>
    <row r="4" ht="15.5" customHeight="1">
      <c r="A4" t="s" s="81">
        <v>15</v>
      </c>
      <c r="B4" s="82">
        <v>41.66</v>
      </c>
      <c r="C4" s="83"/>
      <c r="D4" s="84">
        <v>71.2</v>
      </c>
      <c r="E4" s="195">
        <f>D4/1000*B4</f>
        <v>2.966192</v>
      </c>
      <c r="F4" s="86"/>
      <c r="G4" t="s" s="81">
        <v>29</v>
      </c>
      <c r="H4" s="82">
        <v>33.3</v>
      </c>
      <c r="I4" s="84">
        <v>50.06</v>
      </c>
      <c r="J4" s="198">
        <f>I4/1000*H4</f>
        <v>1.666998</v>
      </c>
      <c r="K4" s="273"/>
    </row>
    <row r="5" ht="15" customHeight="1">
      <c r="A5" t="s" s="87">
        <v>21</v>
      </c>
      <c r="B5" s="88">
        <v>12.5</v>
      </c>
      <c r="C5" s="92"/>
      <c r="D5" s="90">
        <v>15.36</v>
      </c>
      <c r="E5" s="198">
        <f>D5/1000*B5</f>
        <v>0.192</v>
      </c>
      <c r="F5" s="86"/>
      <c r="G5" t="s" s="87">
        <v>98</v>
      </c>
      <c r="H5" s="88">
        <v>16.25</v>
      </c>
      <c r="I5" s="90">
        <v>36.73</v>
      </c>
      <c r="J5" s="198">
        <f>I5/1000*H5</f>
        <v>0.5968625</v>
      </c>
      <c r="K5" s="16"/>
    </row>
    <row r="6" ht="15" customHeight="1">
      <c r="A6" t="s" s="93">
        <v>29</v>
      </c>
      <c r="B6" s="94">
        <v>33.3</v>
      </c>
      <c r="C6" s="95"/>
      <c r="D6" s="96">
        <v>50.06</v>
      </c>
      <c r="E6" s="198">
        <f>D6/1000*B6</f>
        <v>1.666998</v>
      </c>
      <c r="F6" s="86"/>
      <c r="G6" t="s" s="93">
        <v>46</v>
      </c>
      <c r="H6" s="94">
        <v>68.75</v>
      </c>
      <c r="I6" s="96">
        <v>46</v>
      </c>
      <c r="J6" s="199">
        <f>I6/1000*H6</f>
        <v>3.1625</v>
      </c>
      <c r="K6" s="16"/>
    </row>
    <row r="7" ht="15.5" customHeight="1">
      <c r="A7" s="274"/>
      <c r="B7" s="144"/>
      <c r="C7" s="144"/>
      <c r="D7" s="275"/>
      <c r="E7" s="109"/>
      <c r="F7" s="240"/>
      <c r="G7" s="127"/>
      <c r="H7" s="57"/>
      <c r="I7" s="57"/>
      <c r="J7" s="57"/>
      <c r="K7" s="33"/>
    </row>
    <row r="8" ht="15" customHeight="1">
      <c r="A8" s="58"/>
      <c r="B8" s="100"/>
      <c r="C8" s="100"/>
      <c r="D8" s="101"/>
      <c r="E8" s="102"/>
      <c r="F8" s="86"/>
      <c r="G8" s="252"/>
      <c r="H8" s="276"/>
      <c r="I8" s="262"/>
      <c r="J8" s="263"/>
      <c r="K8" s="110"/>
    </row>
    <row r="9" ht="15" customHeight="1">
      <c r="A9" s="104"/>
      <c r="B9" s="105"/>
      <c r="C9" s="105"/>
      <c r="D9" s="101"/>
      <c r="E9" s="102"/>
      <c r="F9" s="86"/>
      <c r="G9" s="260"/>
      <c r="H9" s="261"/>
      <c r="I9" s="262"/>
      <c r="J9" s="263"/>
      <c r="K9" s="110"/>
    </row>
    <row r="10" ht="15" customHeight="1">
      <c r="A10" t="s" s="111">
        <v>90</v>
      </c>
      <c r="B10" s="264">
        <f>SUM(B4:C6)</f>
        <v>87.45999999999999</v>
      </c>
      <c r="C10" s="265"/>
      <c r="D10" s="114"/>
      <c r="E10" s="115"/>
      <c r="F10" s="86"/>
      <c r="G10" t="s" s="111">
        <v>73</v>
      </c>
      <c r="H10" s="116">
        <f>SUM(H4:H6)</f>
        <v>118.3</v>
      </c>
      <c r="I10" s="117"/>
      <c r="J10" s="118"/>
      <c r="K10" s="33"/>
    </row>
    <row r="11" ht="15" customHeight="1">
      <c r="A11" t="s" s="156">
        <v>50</v>
      </c>
      <c r="B11" s="157"/>
      <c r="C11" s="157"/>
      <c r="D11" s="158"/>
      <c r="E11" s="122">
        <f>SUM(E4:E7)</f>
        <v>4.82519</v>
      </c>
      <c r="F11" s="86"/>
      <c r="G11" t="s" s="119">
        <v>75</v>
      </c>
      <c r="H11" s="120"/>
      <c r="I11" s="121"/>
      <c r="J11" s="123">
        <f>SUM(J4:J6)</f>
        <v>5.426360499999999</v>
      </c>
      <c r="K11" s="16"/>
    </row>
    <row r="12" ht="40" customHeight="1">
      <c r="A12" s="56"/>
      <c r="B12" s="57"/>
      <c r="C12" s="57"/>
      <c r="D12" s="124"/>
      <c r="E12" t="s" s="243">
        <v>84</v>
      </c>
      <c r="F12" s="130"/>
      <c r="G12" s="127"/>
      <c r="H12" s="57"/>
      <c r="I12" s="57"/>
      <c r="J12" s="57"/>
      <c r="K12" s="33"/>
    </row>
    <row r="13" ht="15" customHeight="1">
      <c r="A13" s="58"/>
      <c r="B13" s="118"/>
      <c r="C13" s="118"/>
      <c r="D13" s="128"/>
      <c r="E13" s="129">
        <f>((J11-E11)/J11)*100</f>
        <v>11.07870551541866</v>
      </c>
      <c r="F13" s="126"/>
      <c r="G13" s="131"/>
      <c r="H13" s="118"/>
      <c r="I13" s="118"/>
      <c r="J13" s="59"/>
      <c r="K13" s="33"/>
    </row>
    <row r="14" ht="15" customHeight="1">
      <c r="A14" s="132"/>
      <c r="B14" t="s" s="133">
        <v>53</v>
      </c>
      <c r="C14" s="134"/>
      <c r="D14" s="131"/>
      <c r="E14" s="135"/>
      <c r="F14" s="140"/>
      <c r="G14" s="136"/>
      <c r="H14" t="s" s="133">
        <v>53</v>
      </c>
      <c r="I14" s="134"/>
      <c r="J14" s="131"/>
      <c r="K14" s="33"/>
    </row>
    <row r="15" ht="15" customHeight="1">
      <c r="A15" s="137"/>
      <c r="B15" t="s" s="7">
        <v>54</v>
      </c>
      <c r="C15" t="s" s="138">
        <v>55</v>
      </c>
      <c r="D15" s="131"/>
      <c r="E15" s="139"/>
      <c r="F15" s="140"/>
      <c r="G15" s="141"/>
      <c r="H15" t="s" s="7">
        <v>54</v>
      </c>
      <c r="I15" t="s" s="138">
        <v>55</v>
      </c>
      <c r="J15" s="131"/>
      <c r="K15" s="33"/>
    </row>
    <row r="16" ht="15" customHeight="1">
      <c r="A16" t="s" s="142">
        <v>56</v>
      </c>
      <c r="B16" s="143">
        <v>10</v>
      </c>
      <c r="C16" s="143">
        <f>B16*60</f>
        <v>600</v>
      </c>
      <c r="D16" s="131"/>
      <c r="E16" s="139"/>
      <c r="F16" s="140"/>
      <c r="G16" t="s" s="142">
        <v>56</v>
      </c>
      <c r="H16" s="143">
        <v>20</v>
      </c>
      <c r="I16" s="143">
        <f>H16*60</f>
        <v>1200</v>
      </c>
      <c r="J16" s="131"/>
      <c r="K16" s="33"/>
    </row>
    <row r="17" ht="15" customHeight="1">
      <c r="A17" s="31"/>
      <c r="B17" s="32"/>
      <c r="C17" s="144"/>
      <c r="D17" s="59"/>
      <c r="E17" s="139"/>
      <c r="F17" s="140"/>
      <c r="G17" s="145"/>
      <c r="H17" s="32"/>
      <c r="I17" s="144"/>
      <c r="J17" s="59"/>
      <c r="K17" s="33"/>
    </row>
    <row r="18" ht="44" customHeight="1">
      <c r="A18" t="s" s="146">
        <v>57</v>
      </c>
      <c r="B18" t="s" s="146">
        <v>58</v>
      </c>
      <c r="C18" s="131"/>
      <c r="D18" s="59"/>
      <c r="E18" s="139"/>
      <c r="F18" s="140"/>
      <c r="G18" t="s" s="147">
        <v>57</v>
      </c>
      <c r="H18" t="s" s="147">
        <v>58</v>
      </c>
      <c r="I18" s="131"/>
      <c r="J18" s="59"/>
      <c r="K18" s="33"/>
    </row>
    <row r="19" ht="15" customHeight="1">
      <c r="A19" s="148">
        <v>40000</v>
      </c>
      <c r="B19" s="148">
        <f>A19*1.4</f>
        <v>56000</v>
      </c>
      <c r="C19" s="131"/>
      <c r="D19" s="59"/>
      <c r="E19" s="139"/>
      <c r="F19" s="140"/>
      <c r="G19" s="148">
        <v>40000</v>
      </c>
      <c r="H19" s="148">
        <f>G19*1.4</f>
        <v>56000</v>
      </c>
      <c r="I19" s="131"/>
      <c r="J19" s="59"/>
      <c r="K19" s="33"/>
    </row>
    <row r="20" ht="15" customHeight="1">
      <c r="A20" s="149"/>
      <c r="B20" s="150"/>
      <c r="C20" s="118"/>
      <c r="D20" s="118"/>
      <c r="E20" s="139"/>
      <c r="F20" s="140"/>
      <c r="G20" s="151"/>
      <c r="H20" s="150"/>
      <c r="I20" s="118"/>
      <c r="J20" s="118"/>
      <c r="K20" s="33"/>
    </row>
    <row r="21" ht="15" customHeight="1">
      <c r="A21" s="137"/>
      <c r="B21" t="s" s="152">
        <v>59</v>
      </c>
      <c r="C21" t="s" s="152">
        <v>60</v>
      </c>
      <c r="D21" t="s" s="152">
        <v>61</v>
      </c>
      <c r="E21" s="136"/>
      <c r="F21" s="140"/>
      <c r="G21" s="141"/>
      <c r="H21" t="s" s="152">
        <v>59</v>
      </c>
      <c r="I21" t="s" s="152">
        <v>60</v>
      </c>
      <c r="J21" t="s" s="152">
        <v>61</v>
      </c>
      <c r="K21" s="16"/>
    </row>
    <row r="22" ht="15" customHeight="1">
      <c r="A22" t="s" s="153">
        <v>62</v>
      </c>
      <c r="B22" s="148">
        <f>B19/2.68333333333333/60</f>
        <v>347.8260869565221</v>
      </c>
      <c r="C22" s="148">
        <f>B22/60</f>
        <v>5.797101449275369</v>
      </c>
      <c r="D22" s="148">
        <f>C22/60</f>
        <v>0.09661835748792283</v>
      </c>
      <c r="E22" s="136"/>
      <c r="F22" s="140"/>
      <c r="G22" t="s" s="153">
        <v>62</v>
      </c>
      <c r="H22" s="148">
        <f>H19/2.68333333333333/60</f>
        <v>347.8260869565221</v>
      </c>
      <c r="I22" s="148">
        <f>H22/60</f>
        <v>5.797101449275369</v>
      </c>
      <c r="J22" s="148">
        <f>I22/60</f>
        <v>0.09661835748792283</v>
      </c>
      <c r="K22" s="16"/>
    </row>
    <row r="23" ht="15" customHeight="1">
      <c r="A23" s="31"/>
      <c r="B23" s="32"/>
      <c r="C23" s="32"/>
      <c r="D23" s="32"/>
      <c r="E23" s="154"/>
      <c r="F23" s="140"/>
      <c r="G23" s="145"/>
      <c r="H23" s="32"/>
      <c r="I23" s="32"/>
      <c r="J23" s="32"/>
      <c r="K23" s="155"/>
    </row>
    <row r="24" ht="15" customHeight="1">
      <c r="A24" t="s" s="156">
        <v>63</v>
      </c>
      <c r="B24" s="157"/>
      <c r="C24" s="157"/>
      <c r="D24" s="158"/>
      <c r="E24" s="123">
        <f>D22*C16</f>
        <v>57.9710144927537</v>
      </c>
      <c r="F24" s="173"/>
      <c r="G24" t="s" s="156">
        <v>63</v>
      </c>
      <c r="H24" s="157"/>
      <c r="I24" s="157"/>
      <c r="J24" s="158"/>
      <c r="K24" s="123">
        <f>J22*I16</f>
        <v>115.9420289855074</v>
      </c>
    </row>
    <row r="25" ht="15" customHeight="1">
      <c r="A25" s="31"/>
      <c r="B25" s="32"/>
      <c r="C25" s="32"/>
      <c r="D25" s="32"/>
      <c r="E25" s="159"/>
      <c r="F25" s="140"/>
      <c r="G25" s="145"/>
      <c r="H25" s="32"/>
      <c r="I25" s="32"/>
      <c r="J25" s="32"/>
      <c r="K25" s="211"/>
    </row>
    <row r="26" ht="15" customHeight="1">
      <c r="A26" t="s" s="162">
        <v>64</v>
      </c>
      <c r="B26" s="163"/>
      <c r="C26" s="163"/>
      <c r="D26" s="164"/>
      <c r="E26" s="165">
        <f>E11</f>
        <v>4.82519</v>
      </c>
      <c r="F26" s="86"/>
      <c r="G26" t="s" s="166">
        <v>64</v>
      </c>
      <c r="H26" s="167"/>
      <c r="I26" s="167"/>
      <c r="J26" s="168"/>
      <c r="K26" s="169">
        <f>J11</f>
        <v>5.426360499999999</v>
      </c>
    </row>
    <row r="27" ht="15" customHeight="1">
      <c r="A27" t="s" s="170">
        <v>65</v>
      </c>
      <c r="B27" s="171"/>
      <c r="C27" s="171"/>
      <c r="D27" s="171"/>
      <c r="E27" s="172">
        <f>E24/100</f>
        <v>0.5797101449275369</v>
      </c>
      <c r="F27" s="173"/>
      <c r="G27" t="s" s="170">
        <v>65</v>
      </c>
      <c r="H27" s="171"/>
      <c r="I27" s="171"/>
      <c r="J27" s="171"/>
      <c r="K27" s="172">
        <f>K24/100</f>
        <v>1.159420289855074</v>
      </c>
    </row>
    <row r="28" ht="15" customHeight="1">
      <c r="A28" s="31"/>
      <c r="B28" s="32"/>
      <c r="C28" s="32"/>
      <c r="D28" s="32"/>
      <c r="E28" s="159"/>
      <c r="F28" s="140"/>
      <c r="G28" s="145"/>
      <c r="H28" s="32"/>
      <c r="I28" s="32"/>
      <c r="J28" s="32"/>
      <c r="K28" s="211"/>
    </row>
    <row r="29" ht="15" customHeight="1">
      <c r="A29" t="s" s="175">
        <v>66</v>
      </c>
      <c r="B29" s="176"/>
      <c r="C29" s="176"/>
      <c r="D29" s="177"/>
      <c r="E29" s="212">
        <f>SUM(E26:E27)</f>
        <v>5.404900144927537</v>
      </c>
      <c r="F29" s="213"/>
      <c r="G29" t="s" s="175">
        <v>66</v>
      </c>
      <c r="H29" s="176"/>
      <c r="I29" s="176"/>
      <c r="J29" s="177"/>
      <c r="K29" s="178">
        <f>SUM(K26:K27)</f>
        <v>6.585780789855074</v>
      </c>
    </row>
    <row r="30" ht="40" customHeight="1">
      <c r="A30" s="214"/>
      <c r="B30" s="214"/>
      <c r="C30" s="214"/>
      <c r="D30" s="215"/>
      <c r="E30" t="s" s="216">
        <v>77</v>
      </c>
      <c r="F30" s="270"/>
      <c r="G30" s="214"/>
      <c r="H30" s="214"/>
      <c r="I30" s="214"/>
      <c r="J30" s="214"/>
      <c r="K30" s="214"/>
    </row>
    <row r="31" ht="16" customHeight="1">
      <c r="A31" s="219"/>
      <c r="B31" s="219"/>
      <c r="C31" s="219"/>
      <c r="D31" s="220"/>
      <c r="E31" s="221">
        <f>((K29-E29)/K29)*100</f>
        <v>17.93076147852657</v>
      </c>
      <c r="F31" s="271"/>
      <c r="G31" s="219"/>
      <c r="H31" s="219"/>
      <c r="I31" s="219"/>
      <c r="J31" s="219"/>
      <c r="K31" s="219"/>
    </row>
  </sheetData>
  <mergeCells count="19">
    <mergeCell ref="B6:C6"/>
    <mergeCell ref="A2:E2"/>
    <mergeCell ref="G2:J2"/>
    <mergeCell ref="B3:C3"/>
    <mergeCell ref="B4:C4"/>
    <mergeCell ref="B5:C5"/>
    <mergeCell ref="B7:C7"/>
    <mergeCell ref="A11:D11"/>
    <mergeCell ref="B14:C14"/>
    <mergeCell ref="H14:I14"/>
    <mergeCell ref="A24:D24"/>
    <mergeCell ref="G24:J24"/>
    <mergeCell ref="B10:C10"/>
    <mergeCell ref="A26:D26"/>
    <mergeCell ref="G26:J26"/>
    <mergeCell ref="A27:D27"/>
    <mergeCell ref="G27:J27"/>
    <mergeCell ref="A29:D29"/>
    <mergeCell ref="G29:J2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10.8333" defaultRowHeight="14.5" customHeight="1" outlineLevelRow="0" outlineLevelCol="0"/>
  <cols>
    <col min="1" max="1" width="20.3516" style="277" customWidth="1"/>
    <col min="2" max="2" width="14.3516" style="277" customWidth="1"/>
    <col min="3" max="5" width="10.8516" style="277" customWidth="1"/>
    <col min="6" max="6" width="6" style="277" customWidth="1"/>
    <col min="7" max="7" width="19.8516" style="277" customWidth="1"/>
    <col min="8" max="8" width="15.3516" style="277" customWidth="1"/>
    <col min="9" max="9" width="10.8516" style="277" customWidth="1"/>
    <col min="10" max="10" width="12.3516" style="277" customWidth="1"/>
    <col min="11" max="11" width="10.8516" style="277" customWidth="1"/>
    <col min="12" max="256" width="10.8516" style="277" customWidth="1"/>
  </cols>
  <sheetData>
    <row r="1" ht="15" customHeight="1">
      <c r="A1" s="64"/>
      <c r="B1" s="65"/>
      <c r="C1" s="65"/>
      <c r="D1" s="65"/>
      <c r="E1" s="191"/>
      <c r="F1" s="192"/>
      <c r="G1" s="193"/>
      <c r="H1" s="65"/>
      <c r="I1" s="65"/>
      <c r="J1" s="65"/>
      <c r="K1" s="66"/>
    </row>
    <row r="2" ht="15" customHeight="1">
      <c r="A2" t="s" s="67">
        <v>100</v>
      </c>
      <c r="B2" s="68"/>
      <c r="C2" s="68"/>
      <c r="D2" s="68"/>
      <c r="E2" s="69"/>
      <c r="F2" s="194"/>
      <c r="G2" t="s" s="71">
        <v>101</v>
      </c>
      <c r="H2" s="72"/>
      <c r="I2" s="72"/>
      <c r="J2" s="73"/>
      <c r="K2" s="16"/>
    </row>
    <row r="3" ht="15" customHeight="1">
      <c r="A3" t="s" s="74">
        <v>41</v>
      </c>
      <c r="B3" t="s" s="75">
        <v>42</v>
      </c>
      <c r="C3" s="76"/>
      <c r="D3" t="s" s="75">
        <v>43</v>
      </c>
      <c r="E3" t="s" s="77">
        <v>44</v>
      </c>
      <c r="F3" s="78"/>
      <c r="G3" t="s" s="253">
        <v>41</v>
      </c>
      <c r="H3" t="s" s="253">
        <v>42</v>
      </c>
      <c r="I3" t="s" s="253">
        <v>43</v>
      </c>
      <c r="J3" t="s" s="253">
        <v>44</v>
      </c>
      <c r="K3" s="80"/>
    </row>
    <row r="4" ht="15" customHeight="1">
      <c r="A4" t="s" s="81">
        <v>15</v>
      </c>
      <c r="B4" s="82">
        <v>66.66</v>
      </c>
      <c r="C4" s="83"/>
      <c r="D4" s="84">
        <v>71.2</v>
      </c>
      <c r="E4" s="85">
        <f>D4/1000*B4</f>
        <v>4.746192</v>
      </c>
      <c r="F4" s="86"/>
      <c r="G4" t="s" s="111">
        <v>95</v>
      </c>
      <c r="H4" s="264">
        <v>0.8</v>
      </c>
      <c r="I4" s="278">
        <v>446.34</v>
      </c>
      <c r="J4" s="85">
        <f>I4/1000*H4</f>
        <v>0.357072</v>
      </c>
      <c r="K4" s="16"/>
    </row>
    <row r="5" ht="15" customHeight="1">
      <c r="A5" t="s" s="87">
        <v>11</v>
      </c>
      <c r="B5" s="88">
        <v>33.33</v>
      </c>
      <c r="C5" s="92"/>
      <c r="D5" s="90">
        <v>15.36</v>
      </c>
      <c r="E5" s="85">
        <f>D5/1000*B5</f>
        <v>0.5119488</v>
      </c>
      <c r="F5" s="86"/>
      <c r="G5" t="s" s="81">
        <v>11</v>
      </c>
      <c r="H5" s="82">
        <v>57.5</v>
      </c>
      <c r="I5" s="84">
        <v>15.36</v>
      </c>
      <c r="J5" s="195">
        <f>I5/1000*H5</f>
        <v>0.8831999999999999</v>
      </c>
      <c r="K5" s="16"/>
    </row>
    <row r="6" ht="15" customHeight="1">
      <c r="A6" t="s" s="87">
        <v>36</v>
      </c>
      <c r="B6" s="88">
        <v>16.6</v>
      </c>
      <c r="C6" s="92"/>
      <c r="D6" s="90">
        <v>114.1</v>
      </c>
      <c r="E6" s="85">
        <f>D6/1000*B6</f>
        <v>1.89406</v>
      </c>
      <c r="F6" s="86"/>
      <c r="G6" t="s" s="87">
        <v>46</v>
      </c>
      <c r="H6" s="88">
        <v>37.95</v>
      </c>
      <c r="I6" s="90">
        <v>46</v>
      </c>
      <c r="J6" s="198">
        <f>I6/1000*H6</f>
        <v>1.7457</v>
      </c>
      <c r="K6" s="16"/>
    </row>
    <row r="7" ht="15" customHeight="1">
      <c r="A7" t="s" s="87">
        <v>13</v>
      </c>
      <c r="B7" s="88">
        <v>8.300000000000001</v>
      </c>
      <c r="C7" s="92"/>
      <c r="D7" s="90">
        <v>27.98</v>
      </c>
      <c r="E7" s="85">
        <f>D7/1000*B7</f>
        <v>0.232234</v>
      </c>
      <c r="F7" s="86"/>
      <c r="G7" t="s" s="87">
        <v>13</v>
      </c>
      <c r="H7" s="21">
        <v>9.539999999999999</v>
      </c>
      <c r="I7" s="90">
        <v>27.89</v>
      </c>
      <c r="J7" s="198">
        <f>I7/1000*H7</f>
        <v>0.2660706</v>
      </c>
      <c r="K7" s="16"/>
    </row>
    <row r="8" ht="15" customHeight="1">
      <c r="A8" t="s" s="93">
        <v>37</v>
      </c>
      <c r="B8" s="94">
        <v>0.7</v>
      </c>
      <c r="C8" s="95"/>
      <c r="D8" s="96">
        <v>446.34</v>
      </c>
      <c r="E8" s="85">
        <f>D8/1000*B8</f>
        <v>0.3124379999999999</v>
      </c>
      <c r="F8" s="86"/>
      <c r="G8" t="s" s="93">
        <v>36</v>
      </c>
      <c r="H8" s="94">
        <v>19.2</v>
      </c>
      <c r="I8" s="279">
        <v>114.1</v>
      </c>
      <c r="J8" s="199">
        <f>I8/1000*H8</f>
        <v>2.19072</v>
      </c>
      <c r="K8" s="273"/>
    </row>
    <row r="9" ht="15" customHeight="1">
      <c r="A9" s="31"/>
      <c r="B9" s="280"/>
      <c r="C9" s="280"/>
      <c r="D9" s="98"/>
      <c r="E9" s="99"/>
      <c r="F9" s="86"/>
      <c r="G9" s="281"/>
      <c r="H9" s="282"/>
      <c r="I9" s="257"/>
      <c r="J9" s="258"/>
      <c r="K9" s="110"/>
    </row>
    <row r="10" ht="15" customHeight="1">
      <c r="A10" t="s" s="111">
        <v>73</v>
      </c>
      <c r="B10" s="112">
        <f>SUM(B4:C8)</f>
        <v>125.59</v>
      </c>
      <c r="C10" s="113"/>
      <c r="D10" s="114"/>
      <c r="E10" s="115"/>
      <c r="F10" s="86"/>
      <c r="G10" t="s" s="111">
        <v>73</v>
      </c>
      <c r="H10" s="113">
        <f>SUM(H4:H8)</f>
        <v>124.99</v>
      </c>
      <c r="I10" s="117"/>
      <c r="J10" s="118"/>
      <c r="K10" s="33"/>
    </row>
    <row r="11" ht="15" customHeight="1">
      <c r="A11" t="s" s="156">
        <v>50</v>
      </c>
      <c r="B11" s="157"/>
      <c r="C11" s="157"/>
      <c r="D11" s="158"/>
      <c r="E11" s="122">
        <f>SUM(E4:E8)</f>
        <v>7.6968728</v>
      </c>
      <c r="F11" s="86"/>
      <c r="G11" t="s" s="119">
        <v>75</v>
      </c>
      <c r="H11" s="120"/>
      <c r="I11" s="121"/>
      <c r="J11" s="123">
        <f>SUM(J4:J8)</f>
        <v>5.4427626</v>
      </c>
      <c r="K11" s="16"/>
    </row>
    <row r="12" ht="28" customHeight="1">
      <c r="A12" s="56"/>
      <c r="B12" s="57"/>
      <c r="C12" s="57"/>
      <c r="D12" s="124"/>
      <c r="E12" t="s" s="243">
        <v>102</v>
      </c>
      <c r="F12" s="130"/>
      <c r="G12" s="127"/>
      <c r="H12" s="57"/>
      <c r="I12" s="57"/>
      <c r="J12" s="57"/>
      <c r="K12" s="33"/>
    </row>
    <row r="13" ht="15" customHeight="1">
      <c r="A13" s="58"/>
      <c r="B13" s="118"/>
      <c r="C13" s="118"/>
      <c r="D13" s="128"/>
      <c r="E13" s="129">
        <f>((J11-E11)/J11)*100</f>
        <v>-41.41481754137135</v>
      </c>
      <c r="F13" s="126"/>
      <c r="G13" s="131"/>
      <c r="H13" s="118"/>
      <c r="I13" s="118"/>
      <c r="J13" s="59"/>
      <c r="K13" s="33"/>
    </row>
    <row r="14" ht="15" customHeight="1">
      <c r="A14" s="132"/>
      <c r="B14" t="s" s="133">
        <v>53</v>
      </c>
      <c r="C14" s="134"/>
      <c r="D14" s="131"/>
      <c r="E14" s="135"/>
      <c r="F14" s="140"/>
      <c r="G14" s="136"/>
      <c r="H14" t="s" s="133">
        <v>53</v>
      </c>
      <c r="I14" s="134"/>
      <c r="J14" s="131"/>
      <c r="K14" s="33"/>
    </row>
    <row r="15" ht="15" customHeight="1">
      <c r="A15" s="137"/>
      <c r="B15" t="s" s="7">
        <v>54</v>
      </c>
      <c r="C15" t="s" s="138">
        <v>55</v>
      </c>
      <c r="D15" s="131"/>
      <c r="E15" s="139"/>
      <c r="F15" s="140"/>
      <c r="G15" s="141"/>
      <c r="H15" t="s" s="7">
        <v>54</v>
      </c>
      <c r="I15" t="s" s="138">
        <v>55</v>
      </c>
      <c r="J15" s="131"/>
      <c r="K15" s="33"/>
    </row>
    <row r="16" ht="15" customHeight="1">
      <c r="A16" t="s" s="142">
        <v>56</v>
      </c>
      <c r="B16" s="143">
        <v>10</v>
      </c>
      <c r="C16" s="143">
        <f>B16*60</f>
        <v>600</v>
      </c>
      <c r="D16" s="131"/>
      <c r="E16" s="139"/>
      <c r="F16" s="140"/>
      <c r="G16" t="s" s="142">
        <v>56</v>
      </c>
      <c r="H16" s="143">
        <v>35</v>
      </c>
      <c r="I16" s="143">
        <v>2400</v>
      </c>
      <c r="J16" s="131"/>
      <c r="K16" s="33"/>
    </row>
    <row r="17" ht="15" customHeight="1">
      <c r="A17" s="31"/>
      <c r="B17" s="32"/>
      <c r="C17" s="144"/>
      <c r="D17" s="59"/>
      <c r="E17" s="139"/>
      <c r="F17" s="140"/>
      <c r="G17" s="145"/>
      <c r="H17" s="32"/>
      <c r="I17" s="144"/>
      <c r="J17" s="59"/>
      <c r="K17" s="33"/>
    </row>
    <row r="18" ht="44" customHeight="1">
      <c r="A18" t="s" s="146">
        <v>57</v>
      </c>
      <c r="B18" t="s" s="146">
        <v>58</v>
      </c>
      <c r="C18" s="131"/>
      <c r="D18" s="59"/>
      <c r="E18" s="139"/>
      <c r="F18" s="140"/>
      <c r="G18" t="s" s="147">
        <v>57</v>
      </c>
      <c r="H18" t="s" s="147">
        <v>58</v>
      </c>
      <c r="I18" s="131"/>
      <c r="J18" s="59"/>
      <c r="K18" s="33"/>
    </row>
    <row r="19" ht="15" customHeight="1">
      <c r="A19" s="148">
        <v>40000</v>
      </c>
      <c r="B19" s="148">
        <f>A19*1.4</f>
        <v>56000</v>
      </c>
      <c r="C19" s="131"/>
      <c r="D19" s="59"/>
      <c r="E19" s="139"/>
      <c r="F19" s="140"/>
      <c r="G19" s="148">
        <v>40000</v>
      </c>
      <c r="H19" s="148">
        <f>G19*1.4</f>
        <v>56000</v>
      </c>
      <c r="I19" s="131"/>
      <c r="J19" s="59"/>
      <c r="K19" s="33"/>
    </row>
    <row r="20" ht="15" customHeight="1">
      <c r="A20" s="149"/>
      <c r="B20" s="150"/>
      <c r="C20" s="118"/>
      <c r="D20" s="118"/>
      <c r="E20" s="139"/>
      <c r="F20" s="140"/>
      <c r="G20" s="151"/>
      <c r="H20" s="150"/>
      <c r="I20" s="118"/>
      <c r="J20" s="118"/>
      <c r="K20" s="33"/>
    </row>
    <row r="21" ht="15" customHeight="1">
      <c r="A21" s="137"/>
      <c r="B21" t="s" s="152">
        <v>59</v>
      </c>
      <c r="C21" t="s" s="152">
        <v>60</v>
      </c>
      <c r="D21" t="s" s="152">
        <v>61</v>
      </c>
      <c r="E21" s="136"/>
      <c r="F21" s="140"/>
      <c r="G21" s="141"/>
      <c r="H21" t="s" s="152">
        <v>59</v>
      </c>
      <c r="I21" t="s" s="152">
        <v>60</v>
      </c>
      <c r="J21" t="s" s="152">
        <v>61</v>
      </c>
      <c r="K21" s="16"/>
    </row>
    <row r="22" ht="15" customHeight="1">
      <c r="A22" t="s" s="153">
        <v>62</v>
      </c>
      <c r="B22" s="148">
        <f>B19/2.68333333333333/60</f>
        <v>347.8260869565221</v>
      </c>
      <c r="C22" s="148">
        <f>B22/60</f>
        <v>5.797101449275369</v>
      </c>
      <c r="D22" s="148">
        <f>C22/60</f>
        <v>0.09661835748792283</v>
      </c>
      <c r="E22" s="136"/>
      <c r="F22" s="140"/>
      <c r="G22" t="s" s="153">
        <v>62</v>
      </c>
      <c r="H22" s="148">
        <f>H19/2.68333333333333/60</f>
        <v>347.8260869565221</v>
      </c>
      <c r="I22" s="148">
        <f>H22/60</f>
        <v>5.797101449275369</v>
      </c>
      <c r="J22" s="148">
        <f>I22/60</f>
        <v>0.09661835748792283</v>
      </c>
      <c r="K22" s="16"/>
    </row>
    <row r="23" ht="15" customHeight="1">
      <c r="A23" s="31"/>
      <c r="B23" s="32"/>
      <c r="C23" s="32"/>
      <c r="D23" s="32"/>
      <c r="E23" s="154"/>
      <c r="F23" s="140"/>
      <c r="G23" s="145"/>
      <c r="H23" s="32"/>
      <c r="I23" s="32"/>
      <c r="J23" s="32"/>
      <c r="K23" s="155"/>
    </row>
    <row r="24" ht="15" customHeight="1">
      <c r="A24" t="s" s="156">
        <v>63</v>
      </c>
      <c r="B24" s="157"/>
      <c r="C24" s="157"/>
      <c r="D24" s="158"/>
      <c r="E24" s="123">
        <f>D22*C16</f>
        <v>57.9710144927537</v>
      </c>
      <c r="F24" s="173"/>
      <c r="G24" t="s" s="156">
        <v>63</v>
      </c>
      <c r="H24" s="157"/>
      <c r="I24" s="157"/>
      <c r="J24" s="158"/>
      <c r="K24" s="123">
        <f>J22*I16</f>
        <v>231.8840579710148</v>
      </c>
    </row>
    <row r="25" ht="15" customHeight="1">
      <c r="A25" s="31"/>
      <c r="B25" s="32"/>
      <c r="C25" s="32"/>
      <c r="D25" s="32"/>
      <c r="E25" s="159"/>
      <c r="F25" s="140"/>
      <c r="G25" s="145"/>
      <c r="H25" s="32"/>
      <c r="I25" s="32"/>
      <c r="J25" s="32"/>
      <c r="K25" s="211"/>
    </row>
    <row r="26" ht="15" customHeight="1">
      <c r="A26" t="s" s="162">
        <v>64</v>
      </c>
      <c r="B26" s="163"/>
      <c r="C26" s="163"/>
      <c r="D26" s="164"/>
      <c r="E26" s="165">
        <f>E11</f>
        <v>7.6968728</v>
      </c>
      <c r="F26" s="86"/>
      <c r="G26" t="s" s="166">
        <v>64</v>
      </c>
      <c r="H26" s="167"/>
      <c r="I26" s="167"/>
      <c r="J26" s="168"/>
      <c r="K26" s="169">
        <f>J11</f>
        <v>5.4427626</v>
      </c>
    </row>
    <row r="27" ht="15" customHeight="1">
      <c r="A27" t="s" s="170">
        <v>65</v>
      </c>
      <c r="B27" s="171"/>
      <c r="C27" s="171"/>
      <c r="D27" s="171"/>
      <c r="E27" s="172">
        <f>E24/100</f>
        <v>0.5797101449275369</v>
      </c>
      <c r="F27" s="173"/>
      <c r="G27" t="s" s="170">
        <v>65</v>
      </c>
      <c r="H27" s="171"/>
      <c r="I27" s="171"/>
      <c r="J27" s="171"/>
      <c r="K27" s="172">
        <f>K24/100</f>
        <v>2.318840579710148</v>
      </c>
    </row>
    <row r="28" ht="15" customHeight="1">
      <c r="A28" s="31"/>
      <c r="B28" s="32"/>
      <c r="C28" s="32"/>
      <c r="D28" s="32"/>
      <c r="E28" s="159"/>
      <c r="F28" s="140"/>
      <c r="G28" s="145"/>
      <c r="H28" s="32"/>
      <c r="I28" s="32"/>
      <c r="J28" s="32"/>
      <c r="K28" s="211"/>
    </row>
    <row r="29" ht="15" customHeight="1">
      <c r="A29" t="s" s="175">
        <v>66</v>
      </c>
      <c r="B29" s="176"/>
      <c r="C29" s="176"/>
      <c r="D29" s="177"/>
      <c r="E29" s="212">
        <f>SUM(E26:E27)</f>
        <v>8.276582944927537</v>
      </c>
      <c r="F29" s="213"/>
      <c r="G29" t="s" s="175">
        <v>66</v>
      </c>
      <c r="H29" s="176"/>
      <c r="I29" s="176"/>
      <c r="J29" s="177"/>
      <c r="K29" s="178">
        <f>SUM(K26:K27)</f>
        <v>7.761603179710148</v>
      </c>
    </row>
    <row r="30" ht="40" customHeight="1">
      <c r="A30" s="214"/>
      <c r="B30" s="214"/>
      <c r="C30" s="214"/>
      <c r="D30" s="215"/>
      <c r="E30" t="s" s="216">
        <v>77</v>
      </c>
      <c r="F30" s="270"/>
      <c r="G30" s="214"/>
      <c r="H30" s="214"/>
      <c r="I30" s="214"/>
      <c r="J30" s="214"/>
      <c r="K30" s="214"/>
    </row>
    <row r="31" ht="16" customHeight="1">
      <c r="A31" s="219"/>
      <c r="B31" s="219"/>
      <c r="C31" s="219"/>
      <c r="D31" s="220"/>
      <c r="E31" s="221">
        <f>((K29-E29)/K29)*100</f>
        <v>-6.634966427601108</v>
      </c>
      <c r="F31" s="271"/>
      <c r="G31" s="219"/>
      <c r="H31" s="219"/>
      <c r="I31" s="219"/>
      <c r="J31" s="219"/>
      <c r="K31" s="219"/>
    </row>
  </sheetData>
  <mergeCells count="20">
    <mergeCell ref="A26:D26"/>
    <mergeCell ref="G26:J26"/>
    <mergeCell ref="A27:D27"/>
    <mergeCell ref="G27:J27"/>
    <mergeCell ref="A29:D29"/>
    <mergeCell ref="G29:J29"/>
    <mergeCell ref="A24:D24"/>
    <mergeCell ref="G24:J24"/>
    <mergeCell ref="B8:C8"/>
    <mergeCell ref="A2:E2"/>
    <mergeCell ref="G2:J2"/>
    <mergeCell ref="B3:C3"/>
    <mergeCell ref="B4:C4"/>
    <mergeCell ref="B5:C5"/>
    <mergeCell ref="B6:C6"/>
    <mergeCell ref="B7:C7"/>
    <mergeCell ref="B10:C10"/>
    <mergeCell ref="A11:D11"/>
    <mergeCell ref="B14:C14"/>
    <mergeCell ref="H14:I1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